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1"/>
  </bookViews>
  <sheets>
    <sheet name="Лист1" sheetId="1" r:id="rId1"/>
    <sheet name="Лист2" sheetId="2" r:id="rId2"/>
    <sheet name="Лист3" sheetId="3" r:id="rId3"/>
  </sheets>
  <definedNames>
    <definedName name="_xlnm.Print_Area" localSheetId="1">'Лист2'!$A$1:$P$70</definedName>
    <definedName name="_xlnm.Print_Area" localSheetId="2">'Лист3'!$A$1:$N$102</definedName>
  </definedNames>
  <calcPr fullCalcOnLoad="1"/>
</workbook>
</file>

<file path=xl/sharedStrings.xml><?xml version="1.0" encoding="utf-8"?>
<sst xmlns="http://schemas.openxmlformats.org/spreadsheetml/2006/main" count="474" uniqueCount="238">
  <si>
    <t>Объект закупки</t>
  </si>
  <si>
    <t>Основные характеристики объекта закупки</t>
  </si>
  <si>
    <t>Цены поставщиков (исполнителей, подрядчиков), рублей</t>
  </si>
  <si>
    <t>Коэффициент вариации</t>
  </si>
  <si>
    <t>Количество источников ценовой информации</t>
  </si>
  <si>
    <t>Количество</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</si>
  <si>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</si>
  <si>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</si>
  <si>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</si>
  <si>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</si>
  <si>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</si>
  <si>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шт.</t>
  </si>
  <si>
    <t>Используемый метод определения начальной (максимальной) цены гражданско-правового договора: метод сопоставления рыночных цен</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</si>
  <si>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</si>
  <si>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</si>
  <si>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 Расчет начальной (максимальной) цены  гражданско-правового договора  производится путем сложения начальных (максимальных) цен по позициям.</t>
  </si>
  <si>
    <t xml:space="preserve">Начальная (максимальная) цена гражданско-правового договора**, руб. </t>
  </si>
  <si>
    <t>ОБОСНОВАНИЕ НАЧАЛЬНОЙ (МАКСИМАЛЬНОЙ) ЦЕНЫ ГРАЖДАНСКО-ПРАВОВОГО ДОГОВОРА</t>
  </si>
  <si>
    <t>УТВЕРЖДАЮ:  Директор Лицея им. Г.Ф. Атякшева ________________ Е.Ю. Павлюк
        М.П.</t>
  </si>
  <si>
    <t>цена единицы товара, руб.</t>
  </si>
  <si>
    <t>"Поставка хозяйственных товаров"</t>
  </si>
  <si>
    <t>Дата подготовки обоснования начальной (максимальной) цены контракта: 05.09.2014 г.</t>
  </si>
  <si>
    <t>Поставщик №1  Исх 1204 от 18.08.2014г. Вх.1463 от 21.08.2014г.</t>
  </si>
  <si>
    <t>Поставщик №2  Исх 1205 от 18.08.2014г. Вх 1465 от 21.08.2014г.</t>
  </si>
  <si>
    <t>Поставщик №3  Исх 1206 от 18.08.2014г.  Вх. 1464 от 21.08.14г</t>
  </si>
  <si>
    <t>Поставщик №4  Исх 1207 от 18.08.2014г.  Вх. 1467 от 22.08.14г</t>
  </si>
  <si>
    <t>Поставщик №5  Исх 1208 от 18.08.2014г.  Вх. 1466 от 22.08.14г</t>
  </si>
  <si>
    <t>Батарейка щелочная LR 20</t>
  </si>
  <si>
    <t>Брелок для ключей</t>
  </si>
  <si>
    <t>Булавки английские</t>
  </si>
  <si>
    <t>Ведро хозяйственное</t>
  </si>
  <si>
    <t>сад</t>
  </si>
  <si>
    <t>84.47</t>
  </si>
  <si>
    <t>Вешалка – плечики</t>
  </si>
  <si>
    <t>Гигиеническая универсальная щетка</t>
  </si>
  <si>
    <t xml:space="preserve">Термостойкая
С ворсом
</t>
  </si>
  <si>
    <t>Грабли веерные</t>
  </si>
  <si>
    <t>Грабли  витые</t>
  </si>
  <si>
    <t>Губка с прочным абразивным слоем</t>
  </si>
  <si>
    <t>Дезинфицирующее средство "Део-хлор"</t>
  </si>
  <si>
    <t>Доводчик дверной</t>
  </si>
  <si>
    <t>Дозатор для жидкого мыла</t>
  </si>
  <si>
    <t>Дозатор для жидкого мыла локтевой</t>
  </si>
  <si>
    <t>Доска разделочная</t>
  </si>
  <si>
    <t>Размер не менее 35*20 см из твердых пород дерева</t>
  </si>
  <si>
    <t>Размер не менее 28*17 см из твердых пород дерева</t>
  </si>
  <si>
    <t>Дуршлаг</t>
  </si>
  <si>
    <t>Жидкое мыло с дозатором</t>
  </si>
  <si>
    <t>Изолента</t>
  </si>
  <si>
    <t>Клей ПВА</t>
  </si>
  <si>
    <t>Клей универсальный</t>
  </si>
  <si>
    <t>Контейнер для мусора</t>
  </si>
  <si>
    <t>Корзина для бумаг</t>
  </si>
  <si>
    <t>Лампа люминисцентная</t>
  </si>
  <si>
    <t>уп.</t>
  </si>
  <si>
    <t xml:space="preserve">Лампа накаливания </t>
  </si>
  <si>
    <t xml:space="preserve">Ледоруб-топор </t>
  </si>
  <si>
    <t>25 сад</t>
  </si>
  <si>
    <t xml:space="preserve">Лента  электроизоляцион-ная </t>
  </si>
  <si>
    <t>Лента сигнальная оградительная</t>
  </si>
  <si>
    <t>Лопата снегоуборочная</t>
  </si>
  <si>
    <t xml:space="preserve">Лопата совковая </t>
  </si>
  <si>
    <t>Лопата штыковая</t>
  </si>
  <si>
    <t>Лопата-скребок (скрепер)</t>
  </si>
  <si>
    <t>Лопатка деревянная</t>
  </si>
  <si>
    <t>Лопатка деревянная, кухонная. Длина не менее 60см, расширенная к низу</t>
  </si>
  <si>
    <t>Мешки для мусора</t>
  </si>
  <si>
    <t>Мешки для мусора с ручками</t>
  </si>
  <si>
    <t>Мыло детское</t>
  </si>
  <si>
    <t>Для нормальной кожи. Состав: натриевые соли жирных кислот, пищевых жиров, масло, вода, парфюмерная отдушка, двуокись титана, антиоксидант, пластификатор, красители. Форма выпуска: кусок не менее 90 грамм, в индивидуальной упаковке. Производство: Россия</t>
  </si>
  <si>
    <t>Мыло жидкое</t>
  </si>
  <si>
    <t>4 сад</t>
  </si>
  <si>
    <t>Состав: вода высокой очистки, лаурил, этоксисульфат натрия, диэтаноламиды жирных кислот кокосового масла с глицерином, кокомидопропилбетаин, лаурил глюкозит хлорид натрия, консервант, красители пищевые Е102, Е133, Е122, парфюмерные добавки. Форма выпуска: канистра не менее 5 литров.</t>
  </si>
  <si>
    <t xml:space="preserve">Мыло жидкое "Медихэнд" для гигиенической обработки рук и санитарной обработки кожных покровов </t>
  </si>
  <si>
    <t>Мыло туалетное</t>
  </si>
  <si>
    <t>Мыло хозяйственное 72%</t>
  </si>
  <si>
    <t>Состав: натриевые соли жирных кислот, жиров и масел, хлорид натрия, гидроксид и карбонат натрия, антиоксидант, отдушка, вода. Форма выпуска: кусок не менее 250 гр.</t>
  </si>
  <si>
    <t>600 сад</t>
  </si>
  <si>
    <t>Ника-2 для обработки яиц</t>
  </si>
  <si>
    <t xml:space="preserve"> сад</t>
  </si>
  <si>
    <t>Содержит щелочные компоненты в количественном составе при пересчете на гидроокись натрия 12% и алкилдиметилбензиламмоний хлорид (четвертично-аммонийное соединение –ЧАС) -1%; Форма выпуска: канистра не менее 5 л.</t>
  </si>
  <si>
    <t>Освежитель воздуха</t>
  </si>
  <si>
    <t>Перчатки резиновые</t>
  </si>
  <si>
    <t>Перчатки хозяйственные, резиновые, 100% латекс, размер M- индивидуальная упаковка каждый пары.</t>
  </si>
  <si>
    <t>90 сад</t>
  </si>
  <si>
    <t>пар.</t>
  </si>
  <si>
    <t>Полотно нетканое</t>
  </si>
  <si>
    <t>Порошок стиральный</t>
  </si>
  <si>
    <t>Прищепки для белья</t>
  </si>
  <si>
    <t>Противень</t>
  </si>
  <si>
    <t>Разнос</t>
  </si>
  <si>
    <t>Размер не менее 33х50 см материал пищевой полипропилен</t>
  </si>
  <si>
    <t>Рамка для фотографий</t>
  </si>
  <si>
    <t xml:space="preserve">Салфетка универсальная </t>
  </si>
  <si>
    <t>Светильник люминесцентный</t>
  </si>
  <si>
    <t>Синтетическое моющее средство порошкообразное для стирки в машинке любого типа</t>
  </si>
  <si>
    <t>Сода</t>
  </si>
  <si>
    <t>Кальцинированная, порошок белого цвета. Форма выпуска: картонная упаковка объем не менее 700гр.</t>
  </si>
  <si>
    <t xml:space="preserve">60 сад </t>
  </si>
  <si>
    <t>Средство для мытья стекол</t>
  </si>
  <si>
    <t>Средство для чистки ковров</t>
  </si>
  <si>
    <t>Средство для чистки сточных труб</t>
  </si>
  <si>
    <t>Средство моющее для стекол</t>
  </si>
  <si>
    <t>Средство отбеливающее</t>
  </si>
  <si>
    <t>Предназначено для отбеливания хлопчатобумажных, льняных, смесовых, синтетических тканей и дезинфицирования тканей и поверхностей. Состав:  не более 5% мыло, активатор ТАЭД, анионный ПАВ, неионогенный ПАВ, поликарбоксилатыне менее 30% кислородосодержащий отбеливатель. Дополнительно: оптический отбеливатель, ароматические добавки. Форма выпуска: упаковка не менее 600 грамм.</t>
  </si>
  <si>
    <t xml:space="preserve">Средство чистящее для сантехники </t>
  </si>
  <si>
    <t>Предназначено для чистки раковин, унитазов, ванн, фаянсовых изделий и кафеля от ржавчины, известковых отложений, жировых и прочих загрязнений. Состав: не более 5% неионогенный ПАВ, анионный ПАВ, щавелевая кислота. Дополнительно: ароматизатор, краситель. Форма выпуска: флакон  не менее 750 мл.</t>
  </si>
  <si>
    <t>Стремянка</t>
  </si>
  <si>
    <t xml:space="preserve">Высококачественная оцинкованная сталь,
ступеньки с резиновым покрытием.                       8-и ступенчатая, до 150 кг
</t>
  </si>
  <si>
    <t>Сушилка для рук автоматическая</t>
  </si>
  <si>
    <t>2760.05</t>
  </si>
  <si>
    <t>Тарелка глубокая</t>
  </si>
  <si>
    <t>Тарелка мелкая</t>
  </si>
  <si>
    <t>Из прочного фарфора, диаметр не менее  200мм используется для первых блюд</t>
  </si>
  <si>
    <t>Из прочного фарфора, диаметр не менее  175мм используется для салатов</t>
  </si>
  <si>
    <t>Из прочного фарфора, диаметр не менее  200мм используется для вторых блюд</t>
  </si>
  <si>
    <t>Термометр для помещений</t>
  </si>
  <si>
    <t>Универсальное чистящее средство</t>
  </si>
  <si>
    <t>Чистящее средство в виде порошка. Состав: карбонат кальция, сода, А-ПАВ, дезинфицирующий компонент, краситель, отдушка. Форма выпуска: пластиковая банка не менее 400 грамм.</t>
  </si>
  <si>
    <t>114сад</t>
  </si>
  <si>
    <t xml:space="preserve">Уплотнитель для дверей </t>
  </si>
  <si>
    <t>Набор чайных пар</t>
  </si>
  <si>
    <t xml:space="preserve">Чистящее средство </t>
  </si>
  <si>
    <t xml:space="preserve">Шпагат </t>
  </si>
  <si>
    <t>Из нержавеющей стали не менее 57х52 см.  и не более 59х52см высота бортиков 4-6 см</t>
  </si>
  <si>
    <t xml:space="preserve">Щелочные (алкалиновые); Напряжение: 1,5 В
высота до 61,5  мм, диаметр до 33,6 мм
Вес:до 136,5 г
</t>
  </si>
  <si>
    <t xml:space="preserve">Пластиковая бирка для ключей с металлическим колечком, бумажная этикетка, защищенная прозрачной пластиковой пленкой
в упаковке не менее 100 штук
бумажная этикетка, защищенная прозрачной пластиковой пленкой
100 штук в упаковке
</t>
  </si>
  <si>
    <t xml:space="preserve">Никелированное покрытие. Размер: не менее 35 мм
в упаковке не менее 50 штук
Никелированное покрытие
50 шт в упаковке
</t>
  </si>
  <si>
    <t xml:space="preserve">10 литров, без крышки из пластика.
Цвет синий
10 литров
Цвет синий
</t>
  </si>
  <si>
    <t xml:space="preserve">5 литров, без крышки из пластика
Цвет желтый
5 литров
Цвет желтый
</t>
  </si>
  <si>
    <t xml:space="preserve">Для одежды:46-48 размера. Ширина до 42 см
Материал: Пластик. Цвет черный. Для одежды:46-48 размера
Материал: Пластик
Цвет черный
</t>
  </si>
  <si>
    <t xml:space="preserve">Проволочные, до 22 зуба;  Ширина до 41 см
Высота до 150 см  с черенком
Высота 150 см  с черенком
</t>
  </si>
  <si>
    <t xml:space="preserve"> Классические 14 зубьев   Ширина до 43,5 см    Высота не менее 150 см с черенком
Ширина 43,5 см
Высота 150 см с черенком
</t>
  </si>
  <si>
    <t xml:space="preserve">Размер не менее 10*7*2,9см.
В упаковке не менее 10 штук
В упаковке10 шт
</t>
  </si>
  <si>
    <t xml:space="preserve">Дезинфицирующее средство в таблетках
Состав: в качестве ДВ: натриевая соль дихлоризоционуровой кислоты, содержание активного хлора 44,20%
Пластиковая банка-  таблеток не менее 300шт
Состав: в качестве ДВ: натриевая соль дихлоризоционуровой кислоты, содержание активного хлора 44,20%
Пластиковая банка- 300 таблеток
</t>
  </si>
  <si>
    <t xml:space="preserve">Морозостойкий, цвет серый. Рекомендован для установки на все стандартные двери массой от 80 до120 кг, шириной до 1372 мм
Рекомендован для установки на все стандартные двери массой от 80 до120 кг, шириной до          1372 мм
</t>
  </si>
  <si>
    <t xml:space="preserve">Цвет серый.  Рекомендован для установки на все стандартные двери массой от 80 до120 кг, шириной до 1372 мм
Рекомендован для установки на все стандартные двери массой от 80 до120 кг, шириной до          1372 мм
</t>
  </si>
  <si>
    <t xml:space="preserve">Белый пластик ударопрочный
Объем от 0,5 л до 0,6 л
</t>
  </si>
  <si>
    <t>Привод устройства: локтевой. Режим работы: многократный, циклический. Максимальное усиление на рычаге 35Н (3,5кг). Масса устройства: не менее 0,6 кг. Габаритные размеры устройства: не менее 295*105*180 мм</t>
  </si>
  <si>
    <t>Из нержавеющей стали, диаметром  не менее 320мм. Имеет 2 ручки</t>
  </si>
  <si>
    <t xml:space="preserve">Ромашка 
Объем от 490мл до 500мл
Объем 490 мл
</t>
  </si>
  <si>
    <t>Изолента на хлопчато-бумажной (тканевой) основе. Цвет черный. Рулоны весом до 200 грамм,  на полиэтиленовой втулке.</t>
  </si>
  <si>
    <t>Вес: не менее 1кг В пластиковой банке</t>
  </si>
  <si>
    <t xml:space="preserve">Водостойкий, прозрачный
не менее 30мл
30мл
</t>
  </si>
  <si>
    <t xml:space="preserve">Материал: пластик, с педалью
Объем: от10л до 11 литров
Объем: 11 литров
С педалью
</t>
  </si>
  <si>
    <t xml:space="preserve">Материал: пластик. Цвет черный
 до14 литров.
Цвет черный
14 литров
</t>
  </si>
  <si>
    <t>Энергосберегающие, тип цоколя G13, L18/640, трубчатая, длина 60см, мощность не менее  18 Вт, дневной свет.</t>
  </si>
  <si>
    <t>Энергосберегающие, тип цоколя G13, L36/640, трубчатая, длина 120см, мощность не менее 36 Вт, дневной свет.</t>
  </si>
  <si>
    <t xml:space="preserve">Форма колбы А 60
Цоколь Е 27,   не менее 40 Вт
Цоколь Е 27,  40 ВТ
</t>
  </si>
  <si>
    <t xml:space="preserve">Форма колбой А 60
Цоколь Е 27,   не менее 60 Вт
Цоколь Е 27,   60 ВТ
</t>
  </si>
  <si>
    <t xml:space="preserve">с металлической ручкой. Ширина от13см до15 см;    Высота не менее 135 см
Ширина 15 см;    Высота 135 см
</t>
  </si>
  <si>
    <t xml:space="preserve">поливинилхлоридная электроизоляционная (изолента ПВХ). Толщина ленты: до 0,3 мм
Ширина ленты: до 20 мм Наружный
 диаметр рулона: до 85 мм                                          
        В упаковке 10 цветных изолент.
Цвета: синий, красный, оранжевый, желтый, желтый, зеленый, черный-2 шт,  белый, серый.
</t>
  </si>
  <si>
    <t xml:space="preserve">Ширина  до 50 см, Толщина  до 35 мкм
Размер: не менее 200 п.м.
Цвет: бело-красный
Размер: 200 п.м.
Цвет: бело-красный
</t>
  </si>
  <si>
    <t xml:space="preserve">Пластиковая. Размер не менее  60*30см
Высота не менее 130 см.
С алюминиевым наконечником и черенком
Высота 130 см
С алюминиевым наконечником и черенком
</t>
  </si>
  <si>
    <t xml:space="preserve">с деревянным черенком. Размер не менее 23*27см. Высота не менее 143 см
23*27 см
Высота 143 см
</t>
  </si>
  <si>
    <t xml:space="preserve">с деревянным черенком.  Размер не менее 20*28,5см.  Высота от 145см до 150см
20*28,5 см
Высота 150 см
</t>
  </si>
  <si>
    <t xml:space="preserve">С металлической ручкой, предназначена для уборки снега, на колесах, из пластика.  
Размер: не менее 82*45 см Высота не менее 120 см
На колесах   ,Пластик.  Размер: 82*45 см
Высота 120 см
С металлической ручкой
</t>
  </si>
  <si>
    <t xml:space="preserve">Полиэтилен на 60 л
Упакованы в рулон не менее 20 шт
Упакованы в рулон по 20 шт
</t>
  </si>
  <si>
    <t xml:space="preserve">Полиэтилен на 120 л
Упакованы в рулон не менее  20 шт
Упакованы в рулон по 20 шт
</t>
  </si>
  <si>
    <t xml:space="preserve">Состав: ЧАС (0,8-1,5), комплекс синтетических ПАВ, функциональные и увлажняющие добавки. Эффективно удаляет резкие запахи, масляные и жировые загрязнения, оказывает на кожу смягчающее, увлажняющее и ранозаживляющее действие, рН 5,5 - 7,0. Жидкое мыло с дезинфицирующим эффектом "Медихэнд" представляет собой готовую к применению бесцветную прозрачную жидкость гелеобразной консистенции со слабым запахом календулы.
Форма выпуска: флакон не менее 1 литра. Производство: Россия
7,0. Жидкое мыло с дезинфицирующим эффектом "Медихэнд" представляет собой готовую к применению бесцветную прозрачную жидкость гелеобразной консистенции со слабым запахом календулы.
Форма выпуска: флакон не менее 1 литра. Производство: Россия
</t>
  </si>
  <si>
    <t xml:space="preserve">Мыло туалетное,  в упаковке 72 шт Ассорти. 
Вес не менее 100 гр
Ассорти   100 гр
</t>
  </si>
  <si>
    <t xml:space="preserve">С запахом: лаванды, морская свежесть,
нейтральный, грейпфрукт, апельсин, дыня
</t>
  </si>
  <si>
    <t xml:space="preserve">Полотно нетканое
Ширина до 145 см;  Длина не менее 50 м
Ширина 145 см, Длина 50 м
</t>
  </si>
  <si>
    <t xml:space="preserve">Пемос авторитет не менее 400 гр
В упаковке не менее 20 пачек
В упаковке 20 пачек
</t>
  </si>
  <si>
    <t xml:space="preserve">Порошок стиральный
Автомат. Упаковка  не менее 3 кг
Автомат  3 кг
</t>
  </si>
  <si>
    <t xml:space="preserve">Пластик. Размер: до7см. В упаковке не менее 16 шт
Цвет в ассортименте
Цвет в ассортименте
В упаковке 16 шт
</t>
  </si>
  <si>
    <t xml:space="preserve">Настенные. Материал: пластик. Защитное стекло
Цвет металлик, Размер не более 21*29,7 см и 
не менее 20*29см
Защитное стекло
Цвет металлик, Размер 21*29,7 см
</t>
  </si>
  <si>
    <t xml:space="preserve">Настенные. Материал: пластик. Защитное стекло
Цвет металлик, размер не менее 30*40 см не более 32*42см
Защитное стекло
Цвет металлик, Размер 30*40 см
</t>
  </si>
  <si>
    <t xml:space="preserve">Настенные. Материал: пластик. Защитное стекло
Цвет металлик, Размер не менее39*49см и не более 40*50 см
Защитное стекло
Цвет металлик, Размер 40*50 см
</t>
  </si>
  <si>
    <t xml:space="preserve">Настенные. Материал: пластик. Защитное стекло
Цвет металлик, Размер не менее 59*79см и не более 60*80 см
Защитное стекло
Цвет металлик, Размер 60*80 см
</t>
  </si>
  <si>
    <t xml:space="preserve">Вискоза. Размер не менее 35*35см 
В упаковке не менее 3 шт
Размер 35*35 
В упаковке 3 шт
</t>
  </si>
  <si>
    <t>Светильник люминесцентный потолочный двухламповый  2х36(40).Защитные решётки. Тип патрона: G13. Материал корпуса: металл, окрашенный порошковой эмалью. Цвет корпуса: белый. Материал рассеивателя: полистирол. Материал торцевых крышек: ударопрочный полистирол белого цвета. Возможна комплектация ЭПРА и электромагнитными дросселями. Степень защиты ІР20. Изготовитель: «Ардатовский светотехнический завод» Россия. Габаритные размеры: не менее 1270×152×100мм</t>
  </si>
  <si>
    <t>Стиральный порошок  для стирки детского белья в стиральных машинах любого типа. Состав: не более 5% натуральное мыло, анионные ПАВ; катионные ПАВ, фосфаты,                         поликарбоксилаты; 5-15%  оптические отбеливатели, энзимы, ароматизирующие добавки. Форма выпуска: упаковка  не менее 400 гр. ароматизирующие добавки. Форма выпуска: упаковка    не менее 400 грамм. Производство: Россия</t>
  </si>
  <si>
    <t>Эффективное средство для мытья стекол, окон, зеркал. Удаляет пятна, смывает грязь, следы от пальцев, защищает от пыли и придает блеск. Не оставляет разводов. Состав: вода, изопропиловый спирт, этиленгликоль, анионные ПАВ, парфюмерная композиция, краситель. Форма выпуска: флакон из прозрачного пластика не менее 750 мл. С распылителем рычажного типа.композиция, краситель. Форма выпуска: флакон из прозрачного пластика не менее 750 миллилитров. С распылителем рычажного типа.</t>
  </si>
  <si>
    <t xml:space="preserve">Средство для ручной чистки ковров
флакон из прозрачного пластика не менее 450 мл
 450 мл
</t>
  </si>
  <si>
    <t xml:space="preserve">Средство для чистки сточных труб
флакон из прозрачного пластика не менее 1 литр
1 литр
</t>
  </si>
  <si>
    <t xml:space="preserve">С нашатырным спиртом, 
с курком. Объем  не менее 500 мл
</t>
  </si>
  <si>
    <t xml:space="preserve">Высококачественная оцинкованная сталь
5-ти ступенчатая,  до 150 кг
</t>
  </si>
  <si>
    <t xml:space="preserve">Электрическая. Напряжение: 220 Вт.
Габариты: до (ВхШхГ) 250х238х230 мм.
Потребл. мощность: до 1,8 кВт.;
 Возд.поток: до 146 м/час. Цвет: белый.
Корпус: ударопрочный пластик.
</t>
  </si>
  <si>
    <t xml:space="preserve">Диапазон температуры от -20 °C до +50 °C. 
Цена деления 1 °C. 
Высота до 190 мм, ширина до 48 мм . Вес: до 40 г.
</t>
  </si>
  <si>
    <t xml:space="preserve">Универсальное чистящее средство
Густой –гель, флакон  не менее 750 мл
Густое –гель 750 мл
</t>
  </si>
  <si>
    <t xml:space="preserve">Самоклеящийся. Основа ПВХ
Размер D профиль до 10 м
в упаковке не менее 20 шт
Размер D профиль 10 м
Упаковка 20 шт
</t>
  </si>
  <si>
    <t>Из прочного фарфора с ручкой, объем чашки не менее 220мл и блюдце. В наборе  не менее     6 чашек и 6 блюдец</t>
  </si>
  <si>
    <t xml:space="preserve">Чистящее средство для удаления известкового налета и ржавчины. Гель
флакон  не менее 450 мл 
</t>
  </si>
  <si>
    <t xml:space="preserve">Полипропиленовый,  крученый
Бабина до 5 кг
Бабина 5 кг
</t>
  </si>
  <si>
    <t>Хлопчатобумажный, Вес не менее 1 кг</t>
  </si>
  <si>
    <t>18 сад</t>
  </si>
  <si>
    <t>набор</t>
  </si>
  <si>
    <t>Запрос на предоставление ценовой информации направлялся пяти потенциальным поставщикам, ценовые предложения получены от пяти потенциальных поставщиков.</t>
  </si>
  <si>
    <t>Дата подготовки обоснования начальной (максимальной) цены договора: 05.11.2014 г.</t>
  </si>
  <si>
    <t xml:space="preserve">из пластика,  не менее 5 литров и не более 6 литров, без крышки 
Цвет желтый
</t>
  </si>
  <si>
    <t xml:space="preserve">Размер не менее 10*7*2,9см.
В упаковке не менее 10 штук
</t>
  </si>
  <si>
    <t xml:space="preserve">Дезинфицирующее средство </t>
  </si>
  <si>
    <t>Привод устройства: локтевой. Режим работы: многократный, циклический. Максимальное усиление на рычаге не более 35Н (3,5кг). Масса устройства: не менее 0,6 кг. Габаритные размеры устройства: не менее 295*105*180 мм</t>
  </si>
  <si>
    <t>Из нержавеющей стали, диаметром  не менее 320мм. Наличие не менее 2 ручек</t>
  </si>
  <si>
    <t>Вес: не менее 1кг, в пластиковой банке</t>
  </si>
  <si>
    <t xml:space="preserve">Водостойкий, прозрачный
не менее 30мл
</t>
  </si>
  <si>
    <t xml:space="preserve">Материал: пластик. Цвет черный, 
 не менее 12 литров и не более14 литров.
</t>
  </si>
  <si>
    <t>Энергосберегающие, тип цоколя G13, L18/640, трубчатая, длина 60см, мощность  18 Вт, дневной свет.</t>
  </si>
  <si>
    <t>Энергосберегающие, тип цоколя G13, L36/640, трубчатая, длина 120см, мощность  36 Вт, дневной свет.</t>
  </si>
  <si>
    <t xml:space="preserve">с металлической ручкой. Ширина не менее 13см и не более 15 см;    Высота не менее 135 см
</t>
  </si>
  <si>
    <t xml:space="preserve">Пластиковая. Размер не менее  60*30см
Высота не менее 130 см.
С алюминиевым наконечником и черенком
</t>
  </si>
  <si>
    <t xml:space="preserve">Полиэтилен на 60 л
Упакованы в рулон не менее 20 шт
</t>
  </si>
  <si>
    <t xml:space="preserve">Полиэтилен на 120 л
Упакованы в рулон не менее  20 шт
</t>
  </si>
  <si>
    <t xml:space="preserve">Для нормальной кожи. Состав: натриевые соли жирных кислот, пищевых жиров, масло, вода, парфюмерная отдушка, двуокись титана, антиоксидант, пластификатор, красители. Форма выпуска: кусок не менее 90 грамм, в индивидуальной упаковке. </t>
  </si>
  <si>
    <t xml:space="preserve">Мыло жидкое  для гигиенической обработки рук и санитарной обработки кожных покровов </t>
  </si>
  <si>
    <t xml:space="preserve">Мыло хозяйственное </t>
  </si>
  <si>
    <t>Средство для обработки яиц</t>
  </si>
  <si>
    <t xml:space="preserve">
Автомат. Упаковка  не менее 3 кг
</t>
  </si>
  <si>
    <t xml:space="preserve">Вискоза. Размер не менее 35*35см 
В упаковке не менее 3 шт
</t>
  </si>
  <si>
    <t>Светильник люминесцентный потолочный двухламповый  2х36(40).Защитные решётки. Тип патрона: G13. Материал корпуса: металл, окрашенный порошковой эмалью. Цвет корпуса: белый. Материал рассеивателя: полистирол. Материал торцевых крышек: ударопрочный полистирол белого цвета. Возможна комплектация ЭПРА и электромагнитными дросселями. Степень защиты ІР20. Габаритные размеры: не менее 1270×152×100мм</t>
  </si>
  <si>
    <t>Из прочного фарфора с ручкой, объем чашки не менее 220мл и блюдце. В наборе  не менее             6 чашек и 6 блюдец</t>
  </si>
  <si>
    <t xml:space="preserve">Щелочные (алкалиновые); Напряжение: 1,5 В
высота до 61,5  мм, диаметр до 33,6 мм
Вес: до 136,5 г
</t>
  </si>
  <si>
    <t xml:space="preserve">из пластика, не менее 10 литров, без крышки .
Цвет синий
</t>
  </si>
  <si>
    <t>Размер не менее 33х50 см материал: пищевой полипропилен</t>
  </si>
  <si>
    <t xml:space="preserve">С нашатырным спиртом, 
с распылителем рычажного типа. Объем  не менее 500 мл
</t>
  </si>
  <si>
    <t xml:space="preserve">  для отбеливания хлопчатобумажных, льняных, смесовых, синтетических тканей и дезинфицирования тканей и поверхностей. Состав:  не более 5% мыло, активатор ТАЭД, анионный ПАВ, неионогенный ПАВ, поликарбоксилатыне менее 30% кислородосодержащий отбеливатель. Дополнительно: оптический отбеливатель, ароматические добавки. Форма выпуска: упаковка не менее 600 грамм.</t>
  </si>
  <si>
    <t xml:space="preserve">Электрическая. Напряжение: 220 Вт.
Габариты: до (ВхШхГ) 250х238х230 мм.
Потребл. мощность: до 1,8 кВт.;
 Воздушный поток: до 146 м/час. Цвет: белый.
Корпус: ударопрочный пластик.
</t>
  </si>
  <si>
    <t>Из прочного фарфора, диаметр не менее  175мм и не более 180мм,  для салатов</t>
  </si>
  <si>
    <t>Из прочного фарфора, диаметр не менее  200мм и не более 220мм,  для первых блюд</t>
  </si>
  <si>
    <t>Из прочного фарфора, диаметр не менее  200мм и не более 220мм,  для вторых блюд</t>
  </si>
  <si>
    <t xml:space="preserve"> в виде порошка. Состав: карбонат кальция, сода, А-ПАВ, дезинфицирующий компонент, краситель, отдушка. Форма выпуска: пластиковая банка не менее 400 грамм.</t>
  </si>
  <si>
    <t xml:space="preserve">в виде
густого геля, флакон  не менее 750 мл 
</t>
  </si>
  <si>
    <t xml:space="preserve">в виде геля, для удаления известкового налета и ржавчины. 
флакон  не менее 450 мл 
</t>
  </si>
  <si>
    <t xml:space="preserve">для ручной стирки не менее 400 гр
В упаковке не менее 20 пачек
</t>
  </si>
  <si>
    <t>Поставщик №2  Исх 1205 от 18.08.2014г.     Вх 1465 от 21.08.2014г.</t>
  </si>
  <si>
    <t>Кол-во</t>
  </si>
  <si>
    <t xml:space="preserve">Никелированное покрытие.                                           Размер: не менее     35 мм
в упаковке не менее 50 штук
</t>
  </si>
  <si>
    <t xml:space="preserve">Ширина  не менее 3см и не более 5 см,                  толщина  до 35 мкм
Размер: не менее 200 п.м.
Цвет: бело-красный
</t>
  </si>
  <si>
    <t>не менее 72% жирности. Состав: натриевые соли жирных кислот, жиров и масел, хлорид натрия, гидроксид и карбонат натрия, антиоксидант, отдушка, вода, кусок не менее 250 гр.</t>
  </si>
  <si>
    <t xml:space="preserve">Стиральный порошок  для стирки детского белья в стиральных машинах любого типа. Состав: не более 5% натуральное мыло, анионные ПАВ; катионные ПАВ, фосфаты, поликарбоксилаты; 5-15%  оптические отбеливатели, энзимы, ароматизирующие добавки. Форма выпуска: упаковка  не менее 400 гр. ароматизирующие добавки. Форма выпуска: упаковка не менее 400 гр. </t>
  </si>
  <si>
    <t xml:space="preserve">  для чистки раковин, унитазов, ванн, фаянсовых изделий и кафеля от ржавчины, известковых отложений, жировых и прочих загрязнений. Состав: не более 5% неионогенный ПАВ, анионный ПАВ, щавелевая кислота, ароматизатор, краситель. Форма выпуска: флакон  не менее 750 мл.</t>
  </si>
  <si>
    <t xml:space="preserve">Дезинфицирующее средство в таблетках
Состав: в качестве ДВ: натриевая соль дихлоризоционуровой кислоты, содержание активного хлора не менее 44,20%
Пластиковая банка-  таблеток не менее 300шт
</t>
  </si>
  <si>
    <t>Состав: вода высокой очистки, лаурил, этоксисульфат натрия, диэтаноламиды жирных кислот кокосового масла с глицерином, кокомидопропилбетаин, лаурил глюкозит хлорид натрия, консервант, парфюмерные добавки. Форма выпуска: канистра не менее 5 литров.</t>
  </si>
  <si>
    <t xml:space="preserve"> С дезинфицирующим эффектом. Состав:  комплекс синтетических ПАВ, функциональные и увлажняющие добавки, рН 5,5 - 7,0. 
Форма выпуска: флакон не менее 1 литра. 
</t>
  </si>
  <si>
    <t>Предназначен для мытья стекол, окон, зеркал. Состав: вода, изопропиловый спирт, этиленгликоль, анионные ПАВ, парфюмерная композиция, краситель. Форма выпуска: флакон из  пластика не менее 750 мл. С распылителем рычажного типа.</t>
  </si>
  <si>
    <t xml:space="preserve">Диапазон температуры от -20 °C до +50 °C. 
Цена деления 1 °C. 
Высота до 190 мм, ширина до 48 мм . 
</t>
  </si>
  <si>
    <t xml:space="preserve">
Объем не менее 500мл и не более 1000мл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</si>
</sst>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49">
    <font>
      <sz val="10"/>
      <name val="Arial"/>
      <family val="0"/>
    </font>
    <font>
      <b/>
      <sz val="12"/>
      <name val="Times New Roman"/>
      <family val="1"/>
    </font>
    <font>
      <sz val="12"/>
      <name val="Times New Roman"/>
      <family val="1"/>
    </font>
    <font>
      <sz val="12"/>
      <color indexed="8"/>
      <name val="Times New Roman"/>
      <family val="1"/>
    </font>
    <font>
      <sz val="10"/>
      <color indexed="8"/>
      <name val="Times New Roman"/>
      <family val="1"/>
    </font>
    <font>
      <sz val="11"/>
      <color indexed="8"/>
      <name val="Times New Roman"/>
      <family val="1"/>
    </font>
    <font>
      <sz val="10"/>
      <name val="Times New Roman"/>
      <family val="1"/>
    </font>
    <font>
      <sz val="11"/>
      <name val="Times New Roman"/>
      <family val="1"/>
    </font>
    <font>
      <sz val="9"/>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7" fillId="32" borderId="0" applyNumberFormat="0" applyBorder="0" applyAlignment="0" applyProtection="0"/>
  </cellStyleXfs>
  <cellXfs count="60">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1" fillId="0" borderId="10" xfId="0" applyNumberFormat="1" applyFont="1" applyBorder="1" applyAlignment="1">
      <alignment horizontal="center"/>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2" fillId="0" borderId="11"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2" fontId="2" fillId="0" borderId="12" xfId="0" applyNumberFormat="1" applyFont="1" applyFill="1" applyBorder="1" applyAlignment="1">
      <alignment horizontal="center" vertical="center" wrapText="1"/>
    </xf>
    <xf numFmtId="0" fontId="0" fillId="0" borderId="0" xfId="0" applyFont="1" applyAlignment="1">
      <alignment horizontal="right" vertical="center"/>
    </xf>
    <xf numFmtId="0" fontId="0" fillId="0" borderId="0" xfId="0" applyAlignment="1">
      <alignment horizontal="right" vertical="center"/>
    </xf>
    <xf numFmtId="0" fontId="5" fillId="0" borderId="10" xfId="0" applyFont="1" applyBorder="1" applyAlignment="1">
      <alignment horizontal="center" vertical="top" wrapText="1"/>
    </xf>
    <xf numFmtId="0" fontId="48" fillId="0" borderId="0" xfId="0" applyFont="1" applyAlignment="1">
      <alignment horizontal="justify" vertical="top"/>
    </xf>
    <xf numFmtId="0" fontId="6" fillId="0" borderId="10" xfId="0" applyFont="1" applyBorder="1" applyAlignment="1">
      <alignment horizontal="center" vertical="top" wrapText="1"/>
    </xf>
    <xf numFmtId="0" fontId="6"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6" fillId="0" borderId="10" xfId="0" applyFont="1" applyBorder="1" applyAlignment="1">
      <alignment horizontal="center" wrapText="1"/>
    </xf>
    <xf numFmtId="0" fontId="6" fillId="0" borderId="10" xfId="0" applyFont="1" applyFill="1" applyBorder="1" applyAlignment="1">
      <alignment horizontal="center" vertical="top" wrapText="1"/>
    </xf>
    <xf numFmtId="4" fontId="0" fillId="0" borderId="0" xfId="0" applyNumberFormat="1" applyAlignment="1">
      <alignment/>
    </xf>
    <xf numFmtId="4" fontId="2" fillId="0" borderId="10" xfId="0" applyNumberFormat="1" applyFont="1" applyFill="1" applyBorder="1" applyAlignment="1">
      <alignment horizontal="center" vertical="center" wrapText="1"/>
    </xf>
    <xf numFmtId="0" fontId="8" fillId="0" borderId="0" xfId="0" applyFont="1" applyAlignment="1">
      <alignment/>
    </xf>
    <xf numFmtId="0" fontId="9" fillId="0" borderId="0" xfId="0" applyFont="1" applyAlignment="1">
      <alignment/>
    </xf>
    <xf numFmtId="4" fontId="9" fillId="0" borderId="0" xfId="0" applyNumberFormat="1" applyFont="1" applyAlignment="1">
      <alignment/>
    </xf>
    <xf numFmtId="0" fontId="7" fillId="0" borderId="0" xfId="0" applyFont="1" applyAlignment="1">
      <alignment vertical="center"/>
    </xf>
    <xf numFmtId="0" fontId="7" fillId="0" borderId="11" xfId="0" applyFont="1" applyBorder="1" applyAlignment="1">
      <alignment horizontal="center" vertical="center" wrapText="1"/>
    </xf>
    <xf numFmtId="0" fontId="7" fillId="0" borderId="10" xfId="0" applyFont="1" applyFill="1" applyBorder="1" applyAlignment="1">
      <alignment horizontal="center" vertical="center" textRotation="90" wrapText="1"/>
    </xf>
    <xf numFmtId="4" fontId="5"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8" fillId="0" borderId="0" xfId="0" applyFont="1" applyAlignment="1">
      <alignment horizontal="left" vertical="top"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2" fillId="0" borderId="0" xfId="0" applyFont="1" applyAlignment="1">
      <alignment horizontal="left" vertical="top" wrapText="1"/>
    </xf>
    <xf numFmtId="0" fontId="1" fillId="0" borderId="0" xfId="0" applyFont="1" applyAlignment="1">
      <alignment horizontal="center"/>
    </xf>
    <xf numFmtId="0" fontId="2" fillId="0" borderId="0" xfId="0" applyFont="1" applyFill="1" applyAlignment="1">
      <alignment horizontal="center"/>
    </xf>
    <xf numFmtId="0" fontId="7" fillId="0" borderId="0" xfId="0" applyFont="1" applyAlignment="1">
      <alignment horizontal="left" vertical="center" wrapText="1"/>
    </xf>
    <xf numFmtId="0" fontId="7"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65</xdr:row>
      <xdr:rowOff>57150</xdr:rowOff>
    </xdr:from>
    <xdr:to>
      <xdr:col>2</xdr:col>
      <xdr:colOff>533400</xdr:colOff>
      <xdr:row>67</xdr:row>
      <xdr:rowOff>133350</xdr:rowOff>
    </xdr:to>
    <xdr:pic>
      <xdr:nvPicPr>
        <xdr:cNvPr id="1" name="Picture 2"/>
        <xdr:cNvPicPr preferRelativeResize="1">
          <a:picLocks noChangeAspect="1"/>
        </xdr:cNvPicPr>
      </xdr:nvPicPr>
      <xdr:blipFill>
        <a:blip r:embed="rId1"/>
        <a:stretch>
          <a:fillRect/>
        </a:stretch>
      </xdr:blipFill>
      <xdr:spPr>
        <a:xfrm>
          <a:off x="695325" y="35109150"/>
          <a:ext cx="13716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96</xdr:row>
      <xdr:rowOff>57150</xdr:rowOff>
    </xdr:from>
    <xdr:to>
      <xdr:col>2</xdr:col>
      <xdr:colOff>647700</xdr:colOff>
      <xdr:row>98</xdr:row>
      <xdr:rowOff>133350</xdr:rowOff>
    </xdr:to>
    <xdr:pic>
      <xdr:nvPicPr>
        <xdr:cNvPr id="1" name="Picture 2"/>
        <xdr:cNvPicPr preferRelativeResize="1">
          <a:picLocks noChangeAspect="1"/>
        </xdr:cNvPicPr>
      </xdr:nvPicPr>
      <xdr:blipFill>
        <a:blip r:embed="rId1"/>
        <a:stretch>
          <a:fillRect/>
        </a:stretch>
      </xdr:blipFill>
      <xdr:spPr>
        <a:xfrm>
          <a:off x="695325" y="58635900"/>
          <a:ext cx="14859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P70"/>
  <sheetViews>
    <sheetView tabSelected="1" view="pageBreakPreview" zoomScaleNormal="80" zoomScaleSheetLayoutView="100" zoomScalePageLayoutView="0" workbookViewId="0" topLeftCell="A28">
      <selection activeCell="D57" sqref="D57"/>
    </sheetView>
  </sheetViews>
  <sheetFormatPr defaultColWidth="9.140625" defaultRowHeight="12.75"/>
  <cols>
    <col min="1" max="1" width="5.421875" style="0" customWidth="1"/>
    <col min="2" max="2" width="17.57421875" style="0" customWidth="1"/>
    <col min="3" max="3" width="8.00390625" style="0" customWidth="1"/>
    <col min="4" max="4" width="9.7109375" style="0" customWidth="1"/>
    <col min="5" max="5" width="42.421875" style="0" customWidth="1"/>
    <col min="6" max="6" width="13.140625" style="0" customWidth="1"/>
    <col min="7" max="7" width="13.8515625" style="0" customWidth="1"/>
    <col min="8" max="8" width="11.7109375" style="0" customWidth="1"/>
    <col min="9" max="9" width="11.00390625" style="0" customWidth="1"/>
    <col min="10" max="10" width="11.7109375" style="0" customWidth="1"/>
    <col min="11" max="11" width="11.57421875" style="0" customWidth="1"/>
    <col min="12" max="12" width="14.57421875" style="0" customWidth="1"/>
    <col min="13" max="13" width="15.00390625" style="0" customWidth="1"/>
    <col min="14" max="14" width="19.57421875" style="0" customWidth="1"/>
    <col min="15" max="15" width="10.7109375" style="0" hidden="1" customWidth="1"/>
  </cols>
  <sheetData>
    <row r="1" spans="11:14" ht="54.75" customHeight="1">
      <c r="K1" s="49" t="s">
        <v>18</v>
      </c>
      <c r="L1" s="49"/>
      <c r="M1" s="49"/>
      <c r="N1" s="49"/>
    </row>
    <row r="2" spans="1:14" ht="19.5" customHeight="1">
      <c r="A2" s="50" t="s">
        <v>17</v>
      </c>
      <c r="B2" s="50"/>
      <c r="C2" s="50"/>
      <c r="D2" s="50"/>
      <c r="E2" s="50"/>
      <c r="F2" s="50"/>
      <c r="G2" s="50"/>
      <c r="H2" s="50"/>
      <c r="I2" s="50"/>
      <c r="J2" s="50"/>
      <c r="K2" s="50"/>
      <c r="L2" s="50"/>
      <c r="M2" s="50"/>
      <c r="N2" s="50"/>
    </row>
    <row r="3" spans="1:14" ht="17.25" customHeight="1">
      <c r="A3" s="51" t="s">
        <v>20</v>
      </c>
      <c r="B3" s="51"/>
      <c r="C3" s="51"/>
      <c r="D3" s="51"/>
      <c r="E3" s="51"/>
      <c r="F3" s="51"/>
      <c r="G3" s="51"/>
      <c r="H3" s="51"/>
      <c r="I3" s="51"/>
      <c r="J3" s="51"/>
      <c r="K3" s="51"/>
      <c r="L3" s="51"/>
      <c r="M3" s="51"/>
      <c r="N3" s="51"/>
    </row>
    <row r="4" spans="1:14" ht="10.5" customHeight="1">
      <c r="A4" s="9"/>
      <c r="B4" s="9"/>
      <c r="C4" s="9"/>
      <c r="D4" s="9"/>
      <c r="E4" s="9"/>
      <c r="F4" s="9"/>
      <c r="G4" s="9"/>
      <c r="H4" s="9"/>
      <c r="I4" s="9"/>
      <c r="J4" s="9"/>
      <c r="K4" s="9"/>
      <c r="L4" s="9"/>
      <c r="M4" s="9"/>
      <c r="N4" s="9"/>
    </row>
    <row r="5" spans="1:14" ht="15">
      <c r="A5" s="35" t="s">
        <v>189</v>
      </c>
      <c r="B5" s="35"/>
      <c r="C5" s="35"/>
      <c r="D5" s="35"/>
      <c r="E5" s="35"/>
      <c r="F5" s="35"/>
      <c r="G5" s="35"/>
      <c r="H5" s="35"/>
      <c r="I5" s="35"/>
      <c r="J5" s="35"/>
      <c r="K5" s="35"/>
      <c r="L5" s="35"/>
      <c r="M5" s="35"/>
      <c r="N5" s="35"/>
    </row>
    <row r="6" spans="1:14" ht="15.75" customHeight="1">
      <c r="A6" s="52" t="s">
        <v>12</v>
      </c>
      <c r="B6" s="52"/>
      <c r="C6" s="52"/>
      <c r="D6" s="52"/>
      <c r="E6" s="52"/>
      <c r="F6" s="52"/>
      <c r="G6" s="52"/>
      <c r="H6" s="52"/>
      <c r="I6" s="52"/>
      <c r="J6" s="52"/>
      <c r="K6" s="52"/>
      <c r="L6" s="52"/>
      <c r="M6" s="52"/>
      <c r="N6" s="52"/>
    </row>
    <row r="7" spans="1:14" ht="32.25" customHeight="1">
      <c r="A7" s="53" t="s">
        <v>13</v>
      </c>
      <c r="B7" s="53"/>
      <c r="C7" s="53"/>
      <c r="D7" s="53"/>
      <c r="E7" s="53"/>
      <c r="F7" s="53"/>
      <c r="G7" s="53"/>
      <c r="H7" s="53"/>
      <c r="I7" s="53"/>
      <c r="J7" s="53"/>
      <c r="K7" s="53"/>
      <c r="L7" s="53"/>
      <c r="M7" s="53"/>
      <c r="N7" s="53"/>
    </row>
    <row r="8" spans="1:14" ht="15">
      <c r="A8" s="52" t="s">
        <v>188</v>
      </c>
      <c r="B8" s="52"/>
      <c r="C8" s="52"/>
      <c r="D8" s="52"/>
      <c r="E8" s="52"/>
      <c r="F8" s="52"/>
      <c r="G8" s="52"/>
      <c r="H8" s="52"/>
      <c r="I8" s="52"/>
      <c r="J8" s="52"/>
      <c r="K8" s="52"/>
      <c r="L8" s="52"/>
      <c r="M8" s="52"/>
      <c r="N8" s="52"/>
    </row>
    <row r="10" spans="1:14" ht="21.75" customHeight="1">
      <c r="A10" s="45" t="s">
        <v>6</v>
      </c>
      <c r="B10" s="45" t="s">
        <v>0</v>
      </c>
      <c r="C10" s="46" t="s">
        <v>7</v>
      </c>
      <c r="D10" s="45" t="s">
        <v>226</v>
      </c>
      <c r="E10" s="45" t="s">
        <v>1</v>
      </c>
      <c r="F10" s="45" t="s">
        <v>4</v>
      </c>
      <c r="G10" s="48" t="s">
        <v>2</v>
      </c>
      <c r="H10" s="48"/>
      <c r="I10" s="48"/>
      <c r="J10" s="48"/>
      <c r="K10" s="48"/>
      <c r="L10" s="46" t="s">
        <v>19</v>
      </c>
      <c r="M10" s="45" t="s">
        <v>3</v>
      </c>
      <c r="N10" s="45" t="s">
        <v>10</v>
      </c>
    </row>
    <row r="11" spans="1:14" ht="113.25" customHeight="1">
      <c r="A11" s="45"/>
      <c r="B11" s="45"/>
      <c r="C11" s="47"/>
      <c r="D11" s="45"/>
      <c r="E11" s="45"/>
      <c r="F11" s="45"/>
      <c r="G11" s="37" t="s">
        <v>22</v>
      </c>
      <c r="H11" s="37" t="s">
        <v>225</v>
      </c>
      <c r="I11" s="37" t="s">
        <v>24</v>
      </c>
      <c r="J11" s="37" t="s">
        <v>25</v>
      </c>
      <c r="K11" s="37" t="s">
        <v>26</v>
      </c>
      <c r="L11" s="47"/>
      <c r="M11" s="45"/>
      <c r="N11" s="45"/>
    </row>
    <row r="12" spans="1:14" ht="15.75" customHeight="1">
      <c r="A12" s="18">
        <v>1</v>
      </c>
      <c r="B12" s="18">
        <v>2</v>
      </c>
      <c r="C12" s="36">
        <v>3</v>
      </c>
      <c r="D12" s="18">
        <v>4</v>
      </c>
      <c r="E12" s="18">
        <v>5</v>
      </c>
      <c r="F12" s="18">
        <v>6</v>
      </c>
      <c r="G12" s="18">
        <v>7</v>
      </c>
      <c r="H12" s="18">
        <v>8</v>
      </c>
      <c r="I12" s="18">
        <v>9</v>
      </c>
      <c r="J12" s="18">
        <v>10</v>
      </c>
      <c r="K12" s="18">
        <v>11</v>
      </c>
      <c r="L12" s="36">
        <v>12</v>
      </c>
      <c r="M12" s="18">
        <v>13</v>
      </c>
      <c r="N12" s="18">
        <v>14</v>
      </c>
    </row>
    <row r="13" spans="1:14" ht="39.75" customHeight="1">
      <c r="A13" s="1">
        <v>1</v>
      </c>
      <c r="B13" s="19" t="s">
        <v>27</v>
      </c>
      <c r="C13" s="19" t="s">
        <v>11</v>
      </c>
      <c r="D13" s="38">
        <v>20</v>
      </c>
      <c r="E13" s="16" t="s">
        <v>212</v>
      </c>
      <c r="F13" s="1">
        <v>5</v>
      </c>
      <c r="G13" s="15">
        <v>157.56</v>
      </c>
      <c r="H13" s="3">
        <v>160.7</v>
      </c>
      <c r="I13" s="3">
        <v>154.41</v>
      </c>
      <c r="J13" s="3">
        <v>161.5</v>
      </c>
      <c r="K13" s="15">
        <v>162</v>
      </c>
      <c r="L13" s="3">
        <f aca="true" t="shared" si="0" ref="L13:L42">N13/D13</f>
        <v>159.23</v>
      </c>
      <c r="M13" s="4">
        <f aca="true" t="shared" si="1" ref="M13:M40">STDEVA(G13:K13)/(SUM(G13:K13)/COUNTIF(G13:K13,"&gt;0"))</f>
        <v>0.020107962670241845</v>
      </c>
      <c r="N13" s="3">
        <v>3184.6</v>
      </c>
    </row>
    <row r="14" spans="1:14" ht="42" customHeight="1">
      <c r="A14" s="1">
        <v>2</v>
      </c>
      <c r="B14" s="18" t="s">
        <v>29</v>
      </c>
      <c r="C14" s="19" t="s">
        <v>54</v>
      </c>
      <c r="D14" s="39">
        <v>3</v>
      </c>
      <c r="E14" s="17" t="s">
        <v>227</v>
      </c>
      <c r="F14" s="1">
        <v>5</v>
      </c>
      <c r="G14" s="15">
        <v>97.77</v>
      </c>
      <c r="H14" s="15">
        <v>99.7</v>
      </c>
      <c r="I14" s="15">
        <v>95.81</v>
      </c>
      <c r="J14" s="15">
        <v>100.21</v>
      </c>
      <c r="K14" s="15">
        <v>101</v>
      </c>
      <c r="L14" s="3">
        <f t="shared" si="0"/>
        <v>98.89999999999999</v>
      </c>
      <c r="M14" s="4">
        <f t="shared" si="1"/>
        <v>0.021204534708281014</v>
      </c>
      <c r="N14" s="3">
        <v>296.7</v>
      </c>
    </row>
    <row r="15" spans="1:14" ht="28.5" customHeight="1">
      <c r="A15" s="1">
        <v>3</v>
      </c>
      <c r="B15" s="19" t="s">
        <v>30</v>
      </c>
      <c r="C15" s="19" t="s">
        <v>11</v>
      </c>
      <c r="D15" s="39">
        <v>10</v>
      </c>
      <c r="E15" s="17" t="s">
        <v>213</v>
      </c>
      <c r="F15" s="2">
        <v>5</v>
      </c>
      <c r="G15" s="15">
        <v>128.8</v>
      </c>
      <c r="H15" s="15">
        <v>131.4</v>
      </c>
      <c r="I15" s="15">
        <v>126.22</v>
      </c>
      <c r="J15" s="15">
        <v>132.02</v>
      </c>
      <c r="K15" s="15">
        <v>132</v>
      </c>
      <c r="L15" s="3">
        <f t="shared" si="0"/>
        <v>130.09</v>
      </c>
      <c r="M15" s="4">
        <f t="shared" si="1"/>
        <v>0.019496351034995116</v>
      </c>
      <c r="N15" s="3">
        <v>1300.9</v>
      </c>
    </row>
    <row r="16" spans="1:14" ht="41.25" customHeight="1">
      <c r="A16" s="1">
        <v>4</v>
      </c>
      <c r="B16" s="19" t="s">
        <v>30</v>
      </c>
      <c r="C16" s="19" t="s">
        <v>11</v>
      </c>
      <c r="D16" s="39">
        <v>5</v>
      </c>
      <c r="E16" s="17" t="s">
        <v>190</v>
      </c>
      <c r="F16" s="2">
        <v>5</v>
      </c>
      <c r="G16" s="15">
        <v>84.47</v>
      </c>
      <c r="H16" s="15">
        <v>86.2</v>
      </c>
      <c r="I16" s="15">
        <v>82.78</v>
      </c>
      <c r="J16" s="15">
        <v>86.58</v>
      </c>
      <c r="K16" s="15">
        <v>87</v>
      </c>
      <c r="L16" s="3">
        <f t="shared" si="0"/>
        <v>85.41</v>
      </c>
      <c r="M16" s="4">
        <f t="shared" si="1"/>
        <v>0.020550091758030083</v>
      </c>
      <c r="N16" s="3">
        <v>427.05</v>
      </c>
    </row>
    <row r="17" spans="1:14" ht="29.25" customHeight="1">
      <c r="A17" s="1">
        <v>5</v>
      </c>
      <c r="B17" s="24" t="s">
        <v>38</v>
      </c>
      <c r="C17" s="19" t="s">
        <v>54</v>
      </c>
      <c r="D17" s="39">
        <v>10</v>
      </c>
      <c r="E17" s="17" t="s">
        <v>191</v>
      </c>
      <c r="F17" s="2">
        <v>5</v>
      </c>
      <c r="G17" s="15">
        <v>30.65</v>
      </c>
      <c r="H17" s="15">
        <v>31.2</v>
      </c>
      <c r="I17" s="15">
        <v>29.95</v>
      </c>
      <c r="J17" s="15">
        <v>31.32</v>
      </c>
      <c r="K17" s="15">
        <v>31</v>
      </c>
      <c r="L17" s="3">
        <f t="shared" si="0"/>
        <v>30.82</v>
      </c>
      <c r="M17" s="4">
        <f t="shared" si="1"/>
        <v>0.01786180993335715</v>
      </c>
      <c r="N17" s="3">
        <v>308.2</v>
      </c>
    </row>
    <row r="18" spans="1:14" ht="68.25" customHeight="1">
      <c r="A18" s="1">
        <v>6</v>
      </c>
      <c r="B18" s="19" t="s">
        <v>192</v>
      </c>
      <c r="C18" s="19" t="s">
        <v>54</v>
      </c>
      <c r="D18" s="39">
        <v>20</v>
      </c>
      <c r="E18" s="17" t="s">
        <v>232</v>
      </c>
      <c r="F18" s="12">
        <v>5</v>
      </c>
      <c r="G18" s="15">
        <v>763.6</v>
      </c>
      <c r="H18" s="15">
        <v>778.9</v>
      </c>
      <c r="I18" s="27">
        <v>748.33</v>
      </c>
      <c r="J18" s="27">
        <v>782.69</v>
      </c>
      <c r="K18" s="27">
        <v>785</v>
      </c>
      <c r="L18" s="3">
        <f t="shared" si="0"/>
        <v>771.7</v>
      </c>
      <c r="M18" s="4">
        <f t="shared" si="1"/>
        <v>0.020088315033942487</v>
      </c>
      <c r="N18" s="3">
        <v>15434</v>
      </c>
    </row>
    <row r="19" spans="1:14" ht="76.5" customHeight="1">
      <c r="A19" s="1">
        <v>7</v>
      </c>
      <c r="B19" s="19" t="s">
        <v>42</v>
      </c>
      <c r="C19" s="19" t="s">
        <v>11</v>
      </c>
      <c r="D19" s="39">
        <v>4</v>
      </c>
      <c r="E19" s="17" t="s">
        <v>193</v>
      </c>
      <c r="F19" s="2">
        <v>5</v>
      </c>
      <c r="G19" s="15">
        <v>3652</v>
      </c>
      <c r="H19" s="15">
        <v>3725.04</v>
      </c>
      <c r="I19" s="15">
        <v>3578.96</v>
      </c>
      <c r="J19" s="15">
        <v>3761.6</v>
      </c>
      <c r="K19" s="15">
        <v>3798</v>
      </c>
      <c r="L19" s="3">
        <f t="shared" si="0"/>
        <v>3703.12</v>
      </c>
      <c r="M19" s="4">
        <f t="shared" si="1"/>
        <v>0.023746696910595208</v>
      </c>
      <c r="N19" s="3">
        <f>D19/F19*(SUM(G19:K19))</f>
        <v>14812.48</v>
      </c>
    </row>
    <row r="20" spans="1:14" ht="30.75" customHeight="1">
      <c r="A20" s="1">
        <v>8</v>
      </c>
      <c r="B20" s="19" t="s">
        <v>43</v>
      </c>
      <c r="C20" s="19" t="s">
        <v>11</v>
      </c>
      <c r="D20" s="39">
        <v>6</v>
      </c>
      <c r="E20" s="17" t="s">
        <v>44</v>
      </c>
      <c r="F20" s="2">
        <v>5</v>
      </c>
      <c r="G20" s="15">
        <v>356.9</v>
      </c>
      <c r="H20" s="15">
        <v>364.03</v>
      </c>
      <c r="I20" s="15">
        <v>349.76</v>
      </c>
      <c r="J20" s="15">
        <v>367.6</v>
      </c>
      <c r="K20" s="15">
        <v>371</v>
      </c>
      <c r="L20" s="3">
        <f t="shared" si="0"/>
        <v>361.85999999999996</v>
      </c>
      <c r="M20" s="4">
        <f t="shared" si="1"/>
        <v>0.023619877392348033</v>
      </c>
      <c r="N20" s="3">
        <v>2171.16</v>
      </c>
    </row>
    <row r="21" spans="1:14" ht="30">
      <c r="A21" s="1">
        <v>9</v>
      </c>
      <c r="B21" s="19" t="s">
        <v>43</v>
      </c>
      <c r="C21" s="19" t="s">
        <v>11</v>
      </c>
      <c r="D21" s="39">
        <v>6</v>
      </c>
      <c r="E21" s="17" t="s">
        <v>45</v>
      </c>
      <c r="F21" s="2">
        <v>5</v>
      </c>
      <c r="G21" s="15">
        <v>189.24</v>
      </c>
      <c r="H21" s="15">
        <v>193.02</v>
      </c>
      <c r="I21" s="15">
        <v>185.45</v>
      </c>
      <c r="J21" s="15">
        <v>194.9</v>
      </c>
      <c r="K21" s="15">
        <v>197</v>
      </c>
      <c r="L21" s="3">
        <f t="shared" si="0"/>
        <v>191.92</v>
      </c>
      <c r="M21" s="4">
        <f t="shared" si="1"/>
        <v>0.024010520592051467</v>
      </c>
      <c r="N21" s="3">
        <v>1151.52</v>
      </c>
    </row>
    <row r="22" spans="1:15" ht="25.5">
      <c r="A22" s="1">
        <v>10</v>
      </c>
      <c r="B22" s="19" t="s">
        <v>46</v>
      </c>
      <c r="C22" s="19" t="s">
        <v>11</v>
      </c>
      <c r="D22" s="40">
        <v>2</v>
      </c>
      <c r="E22" s="17" t="s">
        <v>194</v>
      </c>
      <c r="F22" s="2">
        <v>5</v>
      </c>
      <c r="G22" s="15">
        <v>483.06</v>
      </c>
      <c r="H22" s="15">
        <v>492.72</v>
      </c>
      <c r="I22" s="15">
        <v>473.39</v>
      </c>
      <c r="J22" s="15">
        <v>497.6</v>
      </c>
      <c r="K22" s="15">
        <v>502</v>
      </c>
      <c r="L22" s="3">
        <f t="shared" si="0"/>
        <v>489.75</v>
      </c>
      <c r="M22" s="4">
        <f t="shared" si="1"/>
        <v>0.023567828373617688</v>
      </c>
      <c r="N22" s="3">
        <v>979.5</v>
      </c>
      <c r="O22" s="30">
        <f>N18+N19+N20+N21:N22+N22</f>
        <v>34376.64</v>
      </c>
    </row>
    <row r="23" spans="1:14" ht="30.75" customHeight="1">
      <c r="A23" s="1">
        <v>11</v>
      </c>
      <c r="B23" s="23" t="s">
        <v>47</v>
      </c>
      <c r="C23" s="19" t="s">
        <v>11</v>
      </c>
      <c r="D23" s="39">
        <v>20</v>
      </c>
      <c r="E23" s="17" t="s">
        <v>237</v>
      </c>
      <c r="F23" s="2">
        <v>5</v>
      </c>
      <c r="G23" s="15">
        <v>71</v>
      </c>
      <c r="H23" s="15">
        <v>72.4</v>
      </c>
      <c r="I23" s="15">
        <v>69.58</v>
      </c>
      <c r="J23" s="15">
        <v>72.78</v>
      </c>
      <c r="K23" s="15">
        <v>73</v>
      </c>
      <c r="L23" s="3">
        <f t="shared" si="0"/>
        <v>71.75</v>
      </c>
      <c r="M23" s="4">
        <f t="shared" si="1"/>
        <v>0.020096788149902282</v>
      </c>
      <c r="N23" s="3">
        <v>1435</v>
      </c>
    </row>
    <row r="24" spans="1:14" ht="44.25" customHeight="1">
      <c r="A24" s="1">
        <v>12</v>
      </c>
      <c r="B24" s="19" t="s">
        <v>48</v>
      </c>
      <c r="C24" s="19" t="s">
        <v>11</v>
      </c>
      <c r="D24" s="40">
        <v>10</v>
      </c>
      <c r="E24" s="17" t="s">
        <v>141</v>
      </c>
      <c r="F24" s="2">
        <v>5</v>
      </c>
      <c r="G24" s="15">
        <v>57.88</v>
      </c>
      <c r="H24" s="15">
        <v>59</v>
      </c>
      <c r="I24" s="15">
        <v>56.72</v>
      </c>
      <c r="J24" s="15">
        <v>59.33</v>
      </c>
      <c r="K24" s="15">
        <v>60</v>
      </c>
      <c r="L24" s="3">
        <f t="shared" si="0"/>
        <v>58.589999999999996</v>
      </c>
      <c r="M24" s="4">
        <f t="shared" si="1"/>
        <v>0.02209868746911902</v>
      </c>
      <c r="N24" s="3">
        <v>585.9</v>
      </c>
    </row>
    <row r="25" spans="1:14" ht="17.25" customHeight="1">
      <c r="A25" s="1">
        <v>13</v>
      </c>
      <c r="B25" s="19" t="s">
        <v>49</v>
      </c>
      <c r="C25" s="19" t="s">
        <v>11</v>
      </c>
      <c r="D25" s="40">
        <v>5</v>
      </c>
      <c r="E25" s="17" t="s">
        <v>195</v>
      </c>
      <c r="F25" s="2">
        <v>5</v>
      </c>
      <c r="G25" s="15">
        <v>66.4</v>
      </c>
      <c r="H25" s="15">
        <v>67.7</v>
      </c>
      <c r="I25" s="15">
        <v>65.07</v>
      </c>
      <c r="J25" s="15">
        <v>68.06</v>
      </c>
      <c r="K25" s="15">
        <v>68</v>
      </c>
      <c r="L25" s="3">
        <f t="shared" si="0"/>
        <v>67.05</v>
      </c>
      <c r="M25" s="4">
        <f t="shared" si="1"/>
        <v>0.01928602237856559</v>
      </c>
      <c r="N25" s="3">
        <v>335.25</v>
      </c>
    </row>
    <row r="26" spans="1:14" ht="30.75" customHeight="1">
      <c r="A26" s="1">
        <v>14</v>
      </c>
      <c r="B26" s="23" t="s">
        <v>50</v>
      </c>
      <c r="C26" s="19" t="s">
        <v>11</v>
      </c>
      <c r="D26" s="40">
        <v>5</v>
      </c>
      <c r="E26" s="17" t="s">
        <v>196</v>
      </c>
      <c r="F26" s="2">
        <v>5</v>
      </c>
      <c r="G26" s="15">
        <v>93.72</v>
      </c>
      <c r="H26" s="15">
        <v>95.6</v>
      </c>
      <c r="I26" s="15">
        <v>91.85</v>
      </c>
      <c r="J26" s="15">
        <v>96.06</v>
      </c>
      <c r="K26" s="15">
        <v>96</v>
      </c>
      <c r="L26" s="3">
        <f t="shared" si="0"/>
        <v>94.65</v>
      </c>
      <c r="M26" s="4">
        <f t="shared" si="1"/>
        <v>0.019351308619675173</v>
      </c>
      <c r="N26" s="3">
        <v>473.25</v>
      </c>
    </row>
    <row r="27" spans="1:14" ht="29.25" customHeight="1">
      <c r="A27" s="1">
        <v>15</v>
      </c>
      <c r="B27" s="23" t="s">
        <v>52</v>
      </c>
      <c r="C27" s="19" t="s">
        <v>11</v>
      </c>
      <c r="D27" s="40">
        <v>10</v>
      </c>
      <c r="E27" s="17" t="s">
        <v>197</v>
      </c>
      <c r="F27" s="2">
        <v>5</v>
      </c>
      <c r="G27" s="15">
        <v>112.23</v>
      </c>
      <c r="H27" s="15">
        <v>114.5</v>
      </c>
      <c r="I27" s="15">
        <v>109.99</v>
      </c>
      <c r="J27" s="15">
        <v>115.04</v>
      </c>
      <c r="K27" s="15">
        <v>115</v>
      </c>
      <c r="L27" s="3">
        <f t="shared" si="0"/>
        <v>113.35</v>
      </c>
      <c r="M27" s="4">
        <f t="shared" si="1"/>
        <v>0.01945116796827082</v>
      </c>
      <c r="N27" s="3">
        <v>1133.5</v>
      </c>
    </row>
    <row r="28" spans="1:14" ht="39.75" customHeight="1">
      <c r="A28" s="1">
        <v>16</v>
      </c>
      <c r="B28" s="19" t="s">
        <v>53</v>
      </c>
      <c r="C28" s="19" t="s">
        <v>11</v>
      </c>
      <c r="D28" s="40">
        <v>125</v>
      </c>
      <c r="E28" s="26" t="s">
        <v>198</v>
      </c>
      <c r="F28" s="2">
        <v>5</v>
      </c>
      <c r="G28" s="15">
        <v>39.67</v>
      </c>
      <c r="H28" s="15">
        <v>40.46</v>
      </c>
      <c r="I28" s="15">
        <v>38.87</v>
      </c>
      <c r="J28" s="15">
        <v>40.9</v>
      </c>
      <c r="K28" s="15">
        <v>41</v>
      </c>
      <c r="L28" s="3">
        <f t="shared" si="0"/>
        <v>40.18</v>
      </c>
      <c r="M28" s="4">
        <f t="shared" si="1"/>
        <v>0.022417861815828534</v>
      </c>
      <c r="N28" s="3">
        <f>D28/F28*(SUM(G28:K28))</f>
        <v>5022.5</v>
      </c>
    </row>
    <row r="29" spans="1:14" ht="40.5" customHeight="1">
      <c r="A29" s="1">
        <v>17</v>
      </c>
      <c r="B29" s="23" t="s">
        <v>53</v>
      </c>
      <c r="C29" s="19" t="s">
        <v>11</v>
      </c>
      <c r="D29" s="40">
        <v>125</v>
      </c>
      <c r="E29" s="26" t="s">
        <v>199</v>
      </c>
      <c r="F29" s="2">
        <v>5</v>
      </c>
      <c r="G29" s="15">
        <v>49.8</v>
      </c>
      <c r="H29" s="15">
        <v>50.82</v>
      </c>
      <c r="I29" s="15">
        <v>48.8</v>
      </c>
      <c r="J29" s="15">
        <v>51.3</v>
      </c>
      <c r="K29" s="15">
        <v>52</v>
      </c>
      <c r="L29" s="3">
        <f t="shared" si="0"/>
        <v>50.54</v>
      </c>
      <c r="M29" s="4">
        <f t="shared" si="1"/>
        <v>0.02495294456330213</v>
      </c>
      <c r="N29" s="3">
        <v>6317.5</v>
      </c>
    </row>
    <row r="30" spans="1:14" ht="28.5" customHeight="1">
      <c r="A30" s="1">
        <v>18</v>
      </c>
      <c r="B30" s="19" t="s">
        <v>56</v>
      </c>
      <c r="C30" s="19" t="s">
        <v>11</v>
      </c>
      <c r="D30" s="40">
        <v>3</v>
      </c>
      <c r="E30" s="17" t="s">
        <v>200</v>
      </c>
      <c r="F30" s="2">
        <v>5</v>
      </c>
      <c r="G30" s="15">
        <v>664</v>
      </c>
      <c r="H30" s="15">
        <v>667.3</v>
      </c>
      <c r="I30" s="15">
        <v>650.72</v>
      </c>
      <c r="J30" s="15">
        <v>680.6</v>
      </c>
      <c r="K30" s="15">
        <v>683</v>
      </c>
      <c r="L30" s="3">
        <f t="shared" si="0"/>
        <v>669.12</v>
      </c>
      <c r="M30" s="4">
        <f t="shared" si="1"/>
        <v>0.01966451182145994</v>
      </c>
      <c r="N30" s="3">
        <v>2007.36</v>
      </c>
    </row>
    <row r="31" spans="1:14" ht="54.75" customHeight="1">
      <c r="A31" s="1">
        <v>19</v>
      </c>
      <c r="B31" s="23" t="s">
        <v>59</v>
      </c>
      <c r="C31" s="19" t="s">
        <v>11</v>
      </c>
      <c r="D31" s="40">
        <v>5</v>
      </c>
      <c r="E31" s="17" t="s">
        <v>228</v>
      </c>
      <c r="F31" s="2">
        <v>5</v>
      </c>
      <c r="G31" s="15">
        <v>365.2</v>
      </c>
      <c r="H31" s="15">
        <v>372.5</v>
      </c>
      <c r="I31" s="15">
        <v>357.9</v>
      </c>
      <c r="J31" s="15">
        <v>374.33</v>
      </c>
      <c r="K31" s="15">
        <v>375</v>
      </c>
      <c r="L31" s="3">
        <f t="shared" si="0"/>
        <v>368.99</v>
      </c>
      <c r="M31" s="4">
        <f t="shared" si="1"/>
        <v>0.019837147675139447</v>
      </c>
      <c r="N31" s="31">
        <v>1844.95</v>
      </c>
    </row>
    <row r="32" spans="1:14" ht="41.25" customHeight="1">
      <c r="A32" s="1">
        <v>20</v>
      </c>
      <c r="B32" s="23" t="s">
        <v>60</v>
      </c>
      <c r="C32" s="19" t="s">
        <v>11</v>
      </c>
      <c r="D32" s="40">
        <v>3</v>
      </c>
      <c r="E32" s="17" t="s">
        <v>201</v>
      </c>
      <c r="F32" s="2">
        <v>5</v>
      </c>
      <c r="G32" s="15">
        <v>423.3</v>
      </c>
      <c r="H32" s="15">
        <v>431.8</v>
      </c>
      <c r="I32" s="15">
        <v>414.83</v>
      </c>
      <c r="J32" s="15">
        <v>433.88</v>
      </c>
      <c r="K32" s="15">
        <v>435</v>
      </c>
      <c r="L32" s="3">
        <f t="shared" si="0"/>
        <v>427.76</v>
      </c>
      <c r="M32" s="4">
        <f t="shared" si="1"/>
        <v>0.02001712409295362</v>
      </c>
      <c r="N32" s="3">
        <v>1283.28</v>
      </c>
    </row>
    <row r="33" spans="1:14" ht="29.25" customHeight="1">
      <c r="A33" s="1">
        <v>21</v>
      </c>
      <c r="B33" s="23" t="s">
        <v>67</v>
      </c>
      <c r="C33" s="19" t="s">
        <v>11</v>
      </c>
      <c r="D33" s="40">
        <v>50</v>
      </c>
      <c r="E33" s="17" t="s">
        <v>202</v>
      </c>
      <c r="F33" s="2">
        <v>5</v>
      </c>
      <c r="G33" s="15">
        <v>51.6</v>
      </c>
      <c r="H33" s="15">
        <v>52.6</v>
      </c>
      <c r="I33" s="15">
        <v>50.57</v>
      </c>
      <c r="J33" s="15">
        <v>52.89</v>
      </c>
      <c r="K33" s="15">
        <v>53</v>
      </c>
      <c r="L33" s="3">
        <f t="shared" si="0"/>
        <v>52.13</v>
      </c>
      <c r="M33" s="4">
        <f t="shared" si="1"/>
        <v>0.01981862191875996</v>
      </c>
      <c r="N33" s="3">
        <v>2606.5</v>
      </c>
    </row>
    <row r="34" spans="1:14" ht="27.75" customHeight="1">
      <c r="A34" s="1">
        <v>22</v>
      </c>
      <c r="B34" s="23" t="s">
        <v>66</v>
      </c>
      <c r="C34" s="19" t="s">
        <v>11</v>
      </c>
      <c r="D34" s="40">
        <v>20</v>
      </c>
      <c r="E34" s="17" t="s">
        <v>203</v>
      </c>
      <c r="F34" s="2">
        <v>5</v>
      </c>
      <c r="G34" s="15">
        <v>133.7</v>
      </c>
      <c r="H34" s="15">
        <v>136.4</v>
      </c>
      <c r="I34" s="15">
        <v>131.03</v>
      </c>
      <c r="J34" s="15">
        <v>137.04</v>
      </c>
      <c r="K34" s="15">
        <v>137</v>
      </c>
      <c r="L34" s="3">
        <f t="shared" si="0"/>
        <v>135.03</v>
      </c>
      <c r="M34" s="4">
        <f t="shared" si="1"/>
        <v>0.019441036662548487</v>
      </c>
      <c r="N34" s="3">
        <v>2700.6</v>
      </c>
    </row>
    <row r="35" spans="1:14" ht="78.75" customHeight="1">
      <c r="A35" s="1">
        <v>23</v>
      </c>
      <c r="B35" s="19" t="s">
        <v>68</v>
      </c>
      <c r="C35" s="19" t="s">
        <v>11</v>
      </c>
      <c r="D35" s="39">
        <v>100</v>
      </c>
      <c r="E35" s="25" t="s">
        <v>204</v>
      </c>
      <c r="F35" s="2">
        <v>5</v>
      </c>
      <c r="G35" s="15">
        <v>22.35</v>
      </c>
      <c r="H35" s="15">
        <v>22.8</v>
      </c>
      <c r="I35" s="15">
        <v>21.9</v>
      </c>
      <c r="J35" s="15">
        <v>23</v>
      </c>
      <c r="K35" s="15">
        <v>23</v>
      </c>
      <c r="L35" s="3">
        <f t="shared" si="0"/>
        <v>22.61</v>
      </c>
      <c r="M35" s="4">
        <f t="shared" si="1"/>
        <v>0.021118684451674627</v>
      </c>
      <c r="N35" s="3">
        <f>D35/F35*(SUM(G35:K35))</f>
        <v>2261</v>
      </c>
    </row>
    <row r="36" spans="1:15" ht="82.5" customHeight="1">
      <c r="A36" s="1">
        <v>24</v>
      </c>
      <c r="B36" s="19" t="s">
        <v>70</v>
      </c>
      <c r="C36" s="19" t="s">
        <v>11</v>
      </c>
      <c r="D36" s="39">
        <v>10</v>
      </c>
      <c r="E36" s="17" t="s">
        <v>233</v>
      </c>
      <c r="F36" s="2">
        <v>5</v>
      </c>
      <c r="G36" s="15">
        <v>329.34</v>
      </c>
      <c r="H36" s="15">
        <v>335.9</v>
      </c>
      <c r="I36" s="15">
        <v>322.75</v>
      </c>
      <c r="J36" s="15">
        <v>337.57</v>
      </c>
      <c r="K36" s="15">
        <v>339</v>
      </c>
      <c r="L36" s="3">
        <f t="shared" si="0"/>
        <v>332.90999999999997</v>
      </c>
      <c r="M36" s="4">
        <f t="shared" si="1"/>
        <v>0.020356917286914206</v>
      </c>
      <c r="N36" s="3">
        <v>3329.1</v>
      </c>
      <c r="O36" s="30">
        <f>N28+N29+N35+N36</f>
        <v>16930.1</v>
      </c>
    </row>
    <row r="37" spans="1:14" ht="62.25" customHeight="1">
      <c r="A37" s="1">
        <v>25</v>
      </c>
      <c r="B37" s="19" t="s">
        <v>205</v>
      </c>
      <c r="C37" s="19" t="s">
        <v>11</v>
      </c>
      <c r="D37" s="39">
        <v>9</v>
      </c>
      <c r="E37" s="17" t="s">
        <v>234</v>
      </c>
      <c r="F37" s="2">
        <v>5</v>
      </c>
      <c r="G37" s="15">
        <v>166</v>
      </c>
      <c r="H37" s="15">
        <v>169.32</v>
      </c>
      <c r="I37" s="15">
        <v>162.68</v>
      </c>
      <c r="J37" s="15">
        <v>171</v>
      </c>
      <c r="K37" s="15">
        <v>173</v>
      </c>
      <c r="L37" s="3">
        <f t="shared" si="0"/>
        <v>168.4</v>
      </c>
      <c r="M37" s="4">
        <f t="shared" si="1"/>
        <v>0.024347662344728488</v>
      </c>
      <c r="N37" s="3">
        <f>D37/F37*(SUM(G37:K37))</f>
        <v>1515.6000000000001</v>
      </c>
    </row>
    <row r="38" spans="1:14" ht="59.25" customHeight="1">
      <c r="A38" s="1">
        <v>26</v>
      </c>
      <c r="B38" s="18" t="s">
        <v>206</v>
      </c>
      <c r="C38" s="19" t="s">
        <v>11</v>
      </c>
      <c r="D38" s="39">
        <v>400</v>
      </c>
      <c r="E38" s="17" t="s">
        <v>229</v>
      </c>
      <c r="F38" s="2">
        <v>5</v>
      </c>
      <c r="G38" s="15">
        <v>76.09</v>
      </c>
      <c r="H38" s="15">
        <v>77.61</v>
      </c>
      <c r="I38" s="15">
        <v>74.56</v>
      </c>
      <c r="J38" s="15">
        <v>78.4</v>
      </c>
      <c r="K38" s="15">
        <v>79</v>
      </c>
      <c r="L38" s="3">
        <f t="shared" si="0"/>
        <v>77.13</v>
      </c>
      <c r="M38" s="4">
        <f t="shared" si="1"/>
        <v>0.023396574893762217</v>
      </c>
      <c r="N38" s="3">
        <v>30852</v>
      </c>
    </row>
    <row r="39" spans="1:14" ht="84.75" customHeight="1">
      <c r="A39" s="1">
        <v>27</v>
      </c>
      <c r="B39" s="19" t="s">
        <v>207</v>
      </c>
      <c r="C39" s="19" t="s">
        <v>54</v>
      </c>
      <c r="D39" s="39">
        <v>4</v>
      </c>
      <c r="E39" s="17" t="s">
        <v>80</v>
      </c>
      <c r="F39" s="2">
        <v>5</v>
      </c>
      <c r="G39" s="15">
        <v>3320</v>
      </c>
      <c r="H39" s="15">
        <v>3386.4</v>
      </c>
      <c r="I39" s="15">
        <v>3253.6</v>
      </c>
      <c r="J39" s="15">
        <v>3419.6</v>
      </c>
      <c r="K39" s="15">
        <v>3453</v>
      </c>
      <c r="L39" s="3">
        <f t="shared" si="0"/>
        <v>3366.52</v>
      </c>
      <c r="M39" s="4">
        <f t="shared" si="1"/>
        <v>0.023766441117192744</v>
      </c>
      <c r="N39" s="3">
        <f>D39/F39*(SUM(G39:K39))</f>
        <v>13466.08</v>
      </c>
    </row>
    <row r="40" spans="1:14" ht="37.5" customHeight="1">
      <c r="A40" s="1">
        <v>28</v>
      </c>
      <c r="B40" s="23" t="s">
        <v>82</v>
      </c>
      <c r="C40" s="19" t="s">
        <v>85</v>
      </c>
      <c r="D40" s="39">
        <v>100</v>
      </c>
      <c r="E40" s="17" t="s">
        <v>83</v>
      </c>
      <c r="F40" s="2">
        <v>5</v>
      </c>
      <c r="G40" s="15">
        <v>26.9</v>
      </c>
      <c r="H40" s="15">
        <v>27.42</v>
      </c>
      <c r="I40" s="15">
        <v>26.35</v>
      </c>
      <c r="J40" s="15">
        <v>27.7</v>
      </c>
      <c r="K40" s="15">
        <v>28</v>
      </c>
      <c r="L40" s="3">
        <f t="shared" si="0"/>
        <v>27.27</v>
      </c>
      <c r="M40" s="4">
        <f t="shared" si="1"/>
        <v>0.024067408637947933</v>
      </c>
      <c r="N40" s="3">
        <v>2727</v>
      </c>
    </row>
    <row r="41" spans="1:14" ht="30" customHeight="1">
      <c r="A41" s="1">
        <v>29</v>
      </c>
      <c r="B41" s="23" t="s">
        <v>87</v>
      </c>
      <c r="C41" s="19" t="s">
        <v>54</v>
      </c>
      <c r="D41" s="40">
        <v>7</v>
      </c>
      <c r="E41" s="26" t="s">
        <v>224</v>
      </c>
      <c r="F41" s="2">
        <v>5</v>
      </c>
      <c r="G41" s="27">
        <v>889.1</v>
      </c>
      <c r="H41" s="15">
        <v>906.9</v>
      </c>
      <c r="I41" s="15">
        <v>871.32</v>
      </c>
      <c r="J41" s="15">
        <v>911.33</v>
      </c>
      <c r="K41" s="15">
        <v>914</v>
      </c>
      <c r="L41" s="3">
        <f t="shared" si="0"/>
        <v>720.71</v>
      </c>
      <c r="M41" s="4">
        <f aca="true" t="shared" si="2" ref="M41:M62">STDEVA(H41:K41)/(SUM(H41:K41)/COUNTIF(H41:K41,"&gt;0"))</f>
        <v>0.02212036376512284</v>
      </c>
      <c r="N41" s="3">
        <v>5044.97</v>
      </c>
    </row>
    <row r="42" spans="1:14" ht="30" customHeight="1">
      <c r="A42" s="1">
        <v>30</v>
      </c>
      <c r="B42" s="23" t="s">
        <v>87</v>
      </c>
      <c r="C42" s="19" t="s">
        <v>54</v>
      </c>
      <c r="D42" s="40">
        <v>5</v>
      </c>
      <c r="E42" s="17" t="s">
        <v>208</v>
      </c>
      <c r="F42" s="2">
        <v>5</v>
      </c>
      <c r="G42" s="27">
        <v>463.3</v>
      </c>
      <c r="H42" s="15">
        <v>472.6</v>
      </c>
      <c r="I42" s="15">
        <v>454.03</v>
      </c>
      <c r="J42" s="15">
        <v>474.88</v>
      </c>
      <c r="K42" s="15">
        <v>476</v>
      </c>
      <c r="L42" s="3">
        <f t="shared" si="0"/>
        <v>375.5</v>
      </c>
      <c r="M42" s="4">
        <f t="shared" si="2"/>
        <v>0.02200576062328556</v>
      </c>
      <c r="N42" s="3">
        <v>1877.5</v>
      </c>
    </row>
    <row r="43" spans="1:14" ht="27" customHeight="1">
      <c r="A43" s="1">
        <v>31</v>
      </c>
      <c r="B43" s="19" t="s">
        <v>90</v>
      </c>
      <c r="C43" s="19" t="s">
        <v>11</v>
      </c>
      <c r="D43" s="40">
        <v>20</v>
      </c>
      <c r="E43" s="17" t="s">
        <v>214</v>
      </c>
      <c r="F43" s="2">
        <v>5</v>
      </c>
      <c r="G43" s="27">
        <v>249</v>
      </c>
      <c r="H43" s="15">
        <v>254</v>
      </c>
      <c r="I43" s="15">
        <v>244</v>
      </c>
      <c r="J43" s="15">
        <v>256.5</v>
      </c>
      <c r="K43" s="15">
        <v>259</v>
      </c>
      <c r="L43" s="3">
        <f>N43/D43</f>
        <v>202.7</v>
      </c>
      <c r="M43" s="4">
        <f t="shared" si="2"/>
        <v>0.025949241634697418</v>
      </c>
      <c r="N43" s="3">
        <v>4054</v>
      </c>
    </row>
    <row r="44" spans="1:14" ht="31.5" customHeight="1">
      <c r="A44" s="1">
        <v>32</v>
      </c>
      <c r="B44" s="19" t="s">
        <v>93</v>
      </c>
      <c r="C44" s="19" t="s">
        <v>54</v>
      </c>
      <c r="D44" s="40">
        <v>20</v>
      </c>
      <c r="E44" s="17" t="s">
        <v>209</v>
      </c>
      <c r="F44" s="2">
        <v>5</v>
      </c>
      <c r="G44" s="27">
        <v>28.15</v>
      </c>
      <c r="H44" s="15">
        <v>28.7</v>
      </c>
      <c r="I44" s="15">
        <v>27.59</v>
      </c>
      <c r="J44" s="15">
        <v>28.85</v>
      </c>
      <c r="K44" s="15">
        <v>29</v>
      </c>
      <c r="L44" s="3">
        <f aca="true" t="shared" si="3" ref="L44:L62">N44/D44</f>
        <v>22.830000000000002</v>
      </c>
      <c r="M44" s="4">
        <f t="shared" si="2"/>
        <v>0.022491479221617247</v>
      </c>
      <c r="N44" s="3">
        <v>456.6</v>
      </c>
    </row>
    <row r="45" spans="1:15" ht="132.75" customHeight="1">
      <c r="A45" s="1">
        <v>33</v>
      </c>
      <c r="B45" s="19" t="s">
        <v>94</v>
      </c>
      <c r="C45" s="19" t="s">
        <v>11</v>
      </c>
      <c r="D45" s="40">
        <v>8</v>
      </c>
      <c r="E45" s="17" t="s">
        <v>210</v>
      </c>
      <c r="F45" s="2">
        <v>5</v>
      </c>
      <c r="G45" s="27">
        <v>911.34</v>
      </c>
      <c r="H45" s="15">
        <v>929.56</v>
      </c>
      <c r="I45" s="15">
        <v>893</v>
      </c>
      <c r="J45" s="15">
        <v>938.7</v>
      </c>
      <c r="K45" s="15">
        <v>948</v>
      </c>
      <c r="L45" s="3">
        <f t="shared" si="3"/>
        <v>741.85</v>
      </c>
      <c r="M45" s="4">
        <f t="shared" si="2"/>
        <v>0.02597123128682001</v>
      </c>
      <c r="N45" s="3">
        <v>5934.8</v>
      </c>
      <c r="O45" s="30">
        <f>N37+N38+N39+N40+N43</f>
        <v>52614.68</v>
      </c>
    </row>
    <row r="46" spans="1:14" ht="110.25" customHeight="1">
      <c r="A46" s="1">
        <v>34</v>
      </c>
      <c r="B46" s="19" t="s">
        <v>95</v>
      </c>
      <c r="C46" s="19" t="s">
        <v>11</v>
      </c>
      <c r="D46" s="39">
        <v>72</v>
      </c>
      <c r="E46" s="17" t="s">
        <v>230</v>
      </c>
      <c r="F46" s="2">
        <v>5</v>
      </c>
      <c r="G46" s="27">
        <v>51.57</v>
      </c>
      <c r="H46" s="15">
        <v>52.6</v>
      </c>
      <c r="I46" s="15">
        <v>50.53</v>
      </c>
      <c r="J46" s="15">
        <v>53.1</v>
      </c>
      <c r="K46" s="15">
        <v>54</v>
      </c>
      <c r="L46" s="3">
        <f t="shared" si="3"/>
        <v>52.36</v>
      </c>
      <c r="M46" s="4">
        <f t="shared" si="2"/>
        <v>0.027980097051422206</v>
      </c>
      <c r="N46" s="3">
        <v>3769.92</v>
      </c>
    </row>
    <row r="47" spans="1:14" ht="31.5" customHeight="1">
      <c r="A47" s="1">
        <v>35</v>
      </c>
      <c r="B47" s="19" t="s">
        <v>96</v>
      </c>
      <c r="C47" s="19" t="s">
        <v>54</v>
      </c>
      <c r="D47" s="39">
        <v>80</v>
      </c>
      <c r="E47" s="17" t="s">
        <v>97</v>
      </c>
      <c r="F47" s="2">
        <v>5</v>
      </c>
      <c r="G47" s="27">
        <v>33.16</v>
      </c>
      <c r="H47" s="15">
        <v>33.8</v>
      </c>
      <c r="I47" s="15">
        <v>32.49</v>
      </c>
      <c r="J47" s="15">
        <v>33.99</v>
      </c>
      <c r="K47" s="15">
        <v>34</v>
      </c>
      <c r="L47" s="3">
        <f t="shared" si="3"/>
        <v>33.489999999999995</v>
      </c>
      <c r="M47" s="4">
        <f t="shared" si="2"/>
        <v>0.02162215718559233</v>
      </c>
      <c r="N47" s="3">
        <v>2679.2</v>
      </c>
    </row>
    <row r="48" spans="1:14" ht="67.5" customHeight="1">
      <c r="A48" s="1">
        <v>36</v>
      </c>
      <c r="B48" s="19" t="s">
        <v>99</v>
      </c>
      <c r="C48" s="19" t="s">
        <v>11</v>
      </c>
      <c r="D48" s="39">
        <v>20</v>
      </c>
      <c r="E48" s="17" t="s">
        <v>235</v>
      </c>
      <c r="F48" s="2">
        <v>5</v>
      </c>
      <c r="G48" s="27">
        <v>99.6</v>
      </c>
      <c r="H48" s="15">
        <v>101.59</v>
      </c>
      <c r="I48" s="15">
        <v>97.6</v>
      </c>
      <c r="J48" s="15">
        <v>102.6</v>
      </c>
      <c r="K48" s="15">
        <v>104</v>
      </c>
      <c r="L48" s="3">
        <f t="shared" si="3"/>
        <v>101.08</v>
      </c>
      <c r="M48" s="4">
        <f t="shared" si="2"/>
        <v>0.027095412331294037</v>
      </c>
      <c r="N48" s="3">
        <v>2021.6</v>
      </c>
    </row>
    <row r="49" spans="1:14" ht="41.25" customHeight="1">
      <c r="A49" s="1">
        <v>37</v>
      </c>
      <c r="B49" s="23" t="s">
        <v>102</v>
      </c>
      <c r="C49" s="19" t="s">
        <v>11</v>
      </c>
      <c r="D49" s="39">
        <v>12</v>
      </c>
      <c r="E49" s="17" t="s">
        <v>215</v>
      </c>
      <c r="F49" s="2">
        <v>5</v>
      </c>
      <c r="G49" s="27">
        <v>52</v>
      </c>
      <c r="H49" s="15">
        <v>53</v>
      </c>
      <c r="I49" s="15">
        <v>50.96</v>
      </c>
      <c r="J49" s="15">
        <v>53.3</v>
      </c>
      <c r="K49" s="15">
        <v>53</v>
      </c>
      <c r="L49" s="3">
        <f t="shared" si="3"/>
        <v>52.449999999999996</v>
      </c>
      <c r="M49" s="4">
        <f t="shared" si="2"/>
        <v>0.020532775271501023</v>
      </c>
      <c r="N49" s="3">
        <v>629.4</v>
      </c>
    </row>
    <row r="50" spans="1:14" ht="120.75" customHeight="1">
      <c r="A50" s="1">
        <v>38</v>
      </c>
      <c r="B50" s="19" t="s">
        <v>103</v>
      </c>
      <c r="C50" s="19" t="s">
        <v>11</v>
      </c>
      <c r="D50" s="39">
        <v>10</v>
      </c>
      <c r="E50" s="17" t="s">
        <v>216</v>
      </c>
      <c r="F50" s="2">
        <v>5</v>
      </c>
      <c r="G50" s="27">
        <v>112</v>
      </c>
      <c r="H50" s="15">
        <v>114.24</v>
      </c>
      <c r="I50" s="15">
        <v>109.76</v>
      </c>
      <c r="J50" s="15">
        <v>115.4</v>
      </c>
      <c r="K50" s="15">
        <v>116</v>
      </c>
      <c r="L50" s="3">
        <f t="shared" si="3"/>
        <v>113.47999999999999</v>
      </c>
      <c r="M50" s="4">
        <f t="shared" si="2"/>
        <v>0.024794338638004704</v>
      </c>
      <c r="N50" s="3">
        <f>D50/F50*(SUM(G50:K50))</f>
        <v>1134.8</v>
      </c>
    </row>
    <row r="51" spans="1:14" ht="87" customHeight="1">
      <c r="A51" s="1">
        <v>39</v>
      </c>
      <c r="B51" s="19" t="s">
        <v>105</v>
      </c>
      <c r="C51" s="19" t="s">
        <v>11</v>
      </c>
      <c r="D51" s="39">
        <v>40</v>
      </c>
      <c r="E51" s="17" t="s">
        <v>231</v>
      </c>
      <c r="F51" s="2">
        <v>5</v>
      </c>
      <c r="G51" s="27">
        <v>59.45</v>
      </c>
      <c r="H51" s="15">
        <v>60.63</v>
      </c>
      <c r="I51" s="15">
        <v>58.26</v>
      </c>
      <c r="J51" s="15">
        <v>61.2</v>
      </c>
      <c r="K51" s="15">
        <v>62</v>
      </c>
      <c r="L51" s="3">
        <f t="shared" si="3"/>
        <v>60.31</v>
      </c>
      <c r="M51" s="4">
        <f t="shared" si="2"/>
        <v>0.026595133852098336</v>
      </c>
      <c r="N51" s="3">
        <v>2412.4</v>
      </c>
    </row>
    <row r="52" spans="1:14" ht="28.5" customHeight="1">
      <c r="A52" s="1">
        <v>40</v>
      </c>
      <c r="B52" s="19" t="s">
        <v>107</v>
      </c>
      <c r="C52" s="19" t="s">
        <v>11</v>
      </c>
      <c r="D52" s="40">
        <v>1</v>
      </c>
      <c r="E52" s="17" t="s">
        <v>177</v>
      </c>
      <c r="F52" s="2">
        <v>5</v>
      </c>
      <c r="G52" s="27">
        <v>6107</v>
      </c>
      <c r="H52" s="15">
        <v>6229.1</v>
      </c>
      <c r="I52" s="15">
        <v>5984.86</v>
      </c>
      <c r="J52" s="15">
        <v>6259.68</v>
      </c>
      <c r="K52" s="15">
        <v>6278</v>
      </c>
      <c r="L52" s="3">
        <f t="shared" si="3"/>
        <v>6171.728</v>
      </c>
      <c r="M52" s="4">
        <f t="shared" si="2"/>
        <v>0.0221175350288746</v>
      </c>
      <c r="N52" s="3">
        <f>D52/F52*(SUM(G52:K52))</f>
        <v>6171.728</v>
      </c>
    </row>
    <row r="53" spans="1:14" ht="68.25" customHeight="1">
      <c r="A53" s="1">
        <v>41</v>
      </c>
      <c r="B53" s="19" t="s">
        <v>109</v>
      </c>
      <c r="C53" s="19" t="s">
        <v>11</v>
      </c>
      <c r="D53" s="39">
        <v>2</v>
      </c>
      <c r="E53" s="17" t="s">
        <v>217</v>
      </c>
      <c r="F53" s="2">
        <v>5</v>
      </c>
      <c r="G53" s="27" t="s">
        <v>110</v>
      </c>
      <c r="H53" s="15">
        <v>2815.25</v>
      </c>
      <c r="I53" s="15">
        <v>2704.84</v>
      </c>
      <c r="J53" s="15">
        <v>2842.9</v>
      </c>
      <c r="K53" s="15">
        <v>2870</v>
      </c>
      <c r="L53" s="3">
        <f t="shared" si="3"/>
        <v>2246.598</v>
      </c>
      <c r="M53" s="4">
        <f t="shared" si="2"/>
        <v>0.025806629838783266</v>
      </c>
      <c r="N53" s="3">
        <f>D53/F53*(SUM(G53:K53))</f>
        <v>4493.196</v>
      </c>
    </row>
    <row r="54" spans="1:14" ht="34.5" customHeight="1">
      <c r="A54" s="1">
        <v>42</v>
      </c>
      <c r="B54" s="19" t="s">
        <v>111</v>
      </c>
      <c r="C54" s="19" t="s">
        <v>11</v>
      </c>
      <c r="D54" s="39">
        <v>30</v>
      </c>
      <c r="E54" s="17" t="s">
        <v>219</v>
      </c>
      <c r="F54" s="2">
        <v>5</v>
      </c>
      <c r="G54" s="27">
        <v>123.3</v>
      </c>
      <c r="H54" s="15">
        <v>125.76</v>
      </c>
      <c r="I54" s="15">
        <v>120.83</v>
      </c>
      <c r="J54" s="15">
        <v>127</v>
      </c>
      <c r="K54" s="15">
        <v>128</v>
      </c>
      <c r="L54" s="3">
        <f t="shared" si="3"/>
        <v>124.98</v>
      </c>
      <c r="M54" s="4">
        <f t="shared" si="2"/>
        <v>0.025358218282549482</v>
      </c>
      <c r="N54" s="3">
        <v>3749.4</v>
      </c>
    </row>
    <row r="55" spans="1:15" ht="29.25" customHeight="1">
      <c r="A55" s="1">
        <v>43</v>
      </c>
      <c r="B55" s="19" t="s">
        <v>112</v>
      </c>
      <c r="C55" s="19" t="s">
        <v>11</v>
      </c>
      <c r="D55" s="39">
        <v>30</v>
      </c>
      <c r="E55" s="17" t="s">
        <v>218</v>
      </c>
      <c r="F55" s="2">
        <v>5</v>
      </c>
      <c r="G55" s="27">
        <v>105.47</v>
      </c>
      <c r="H55" s="15">
        <v>107.58</v>
      </c>
      <c r="I55" s="15">
        <v>103.36</v>
      </c>
      <c r="J55" s="15">
        <v>108.6</v>
      </c>
      <c r="K55" s="15">
        <v>110</v>
      </c>
      <c r="L55" s="3">
        <f t="shared" si="3"/>
        <v>107</v>
      </c>
      <c r="M55" s="4">
        <f t="shared" si="2"/>
        <v>0.026640901540835257</v>
      </c>
      <c r="N55" s="3">
        <v>3210</v>
      </c>
      <c r="O55" s="30">
        <f>N46+N47+N48+N50+N51+N53+N54+N55</f>
        <v>23470.516</v>
      </c>
    </row>
    <row r="56" spans="1:14" ht="29.25" customHeight="1">
      <c r="A56" s="1">
        <v>44</v>
      </c>
      <c r="B56" s="19" t="s">
        <v>112</v>
      </c>
      <c r="C56" s="19" t="s">
        <v>11</v>
      </c>
      <c r="D56" s="39">
        <v>30</v>
      </c>
      <c r="E56" s="17" t="s">
        <v>220</v>
      </c>
      <c r="F56" s="2">
        <v>5</v>
      </c>
      <c r="G56" s="27">
        <v>123.3</v>
      </c>
      <c r="H56" s="15">
        <v>125.76</v>
      </c>
      <c r="I56" s="15">
        <v>120.83</v>
      </c>
      <c r="J56" s="15">
        <v>127</v>
      </c>
      <c r="K56" s="15">
        <v>128</v>
      </c>
      <c r="L56" s="3">
        <f t="shared" si="3"/>
        <v>124.98</v>
      </c>
      <c r="M56" s="4">
        <f t="shared" si="2"/>
        <v>0.025358218282549482</v>
      </c>
      <c r="N56" s="3">
        <v>3749.4</v>
      </c>
    </row>
    <row r="57" spans="1:14" ht="40.5" customHeight="1">
      <c r="A57" s="1">
        <v>45</v>
      </c>
      <c r="B57" s="19" t="s">
        <v>116</v>
      </c>
      <c r="C57" s="19" t="s">
        <v>11</v>
      </c>
      <c r="D57" s="39">
        <v>20</v>
      </c>
      <c r="E57" s="17" t="s">
        <v>236</v>
      </c>
      <c r="F57" s="2">
        <v>5</v>
      </c>
      <c r="G57" s="27">
        <v>41.5</v>
      </c>
      <c r="H57" s="15">
        <v>42.3</v>
      </c>
      <c r="I57" s="15">
        <v>40.67</v>
      </c>
      <c r="J57" s="15">
        <v>42.54</v>
      </c>
      <c r="K57" s="15">
        <v>43</v>
      </c>
      <c r="L57" s="3">
        <f t="shared" si="3"/>
        <v>42</v>
      </c>
      <c r="M57" s="4">
        <f t="shared" si="2"/>
        <v>0.024073248632428317</v>
      </c>
      <c r="N57" s="3">
        <v>840</v>
      </c>
    </row>
    <row r="58" spans="1:14" ht="61.5" customHeight="1">
      <c r="A58" s="1">
        <v>46</v>
      </c>
      <c r="B58" s="19" t="s">
        <v>117</v>
      </c>
      <c r="C58" s="19" t="s">
        <v>11</v>
      </c>
      <c r="D58" s="39">
        <v>126</v>
      </c>
      <c r="E58" s="17" t="s">
        <v>221</v>
      </c>
      <c r="F58" s="2">
        <v>5</v>
      </c>
      <c r="G58" s="27">
        <v>61.15</v>
      </c>
      <c r="H58" s="15">
        <v>62.37</v>
      </c>
      <c r="I58" s="15">
        <v>59.92</v>
      </c>
      <c r="J58" s="15">
        <v>63</v>
      </c>
      <c r="K58" s="15">
        <v>64</v>
      </c>
      <c r="L58" s="3">
        <f t="shared" si="3"/>
        <v>62.09</v>
      </c>
      <c r="M58" s="4">
        <f t="shared" si="2"/>
        <v>0.02786463778619822</v>
      </c>
      <c r="N58" s="3">
        <v>7823.34</v>
      </c>
    </row>
    <row r="59" spans="1:14" ht="45.75" customHeight="1">
      <c r="A59" s="1">
        <v>47</v>
      </c>
      <c r="B59" s="19" t="s">
        <v>117</v>
      </c>
      <c r="C59" s="19" t="s">
        <v>11</v>
      </c>
      <c r="D59" s="39">
        <v>20</v>
      </c>
      <c r="E59" s="17" t="s">
        <v>222</v>
      </c>
      <c r="F59" s="2">
        <v>5</v>
      </c>
      <c r="G59" s="27">
        <v>170.15</v>
      </c>
      <c r="H59" s="15">
        <v>173.6</v>
      </c>
      <c r="I59" s="15">
        <v>166.75</v>
      </c>
      <c r="J59" s="15">
        <v>174.4</v>
      </c>
      <c r="K59" s="15">
        <v>175</v>
      </c>
      <c r="L59" s="3">
        <f t="shared" si="3"/>
        <v>171.98</v>
      </c>
      <c r="M59" s="4">
        <f t="shared" si="2"/>
        <v>0.022238732232676132</v>
      </c>
      <c r="N59" s="3">
        <f>D59/F59*(SUM(G59:K59))</f>
        <v>3439.6</v>
      </c>
    </row>
    <row r="60" spans="1:14" ht="39" customHeight="1">
      <c r="A60" s="1">
        <v>48</v>
      </c>
      <c r="B60" s="19" t="s">
        <v>121</v>
      </c>
      <c r="C60" s="19" t="s">
        <v>187</v>
      </c>
      <c r="D60" s="39">
        <v>30</v>
      </c>
      <c r="E60" s="17" t="s">
        <v>211</v>
      </c>
      <c r="F60" s="2">
        <v>5</v>
      </c>
      <c r="G60" s="27">
        <v>1028.43</v>
      </c>
      <c r="H60" s="15">
        <v>1049</v>
      </c>
      <c r="I60" s="15">
        <v>1007.86</v>
      </c>
      <c r="J60" s="15">
        <v>1059.3</v>
      </c>
      <c r="K60" s="15">
        <v>1070</v>
      </c>
      <c r="L60" s="3">
        <f t="shared" si="3"/>
        <v>1042.9199999999998</v>
      </c>
      <c r="M60" s="4">
        <f t="shared" si="2"/>
        <v>0.025966174382903925</v>
      </c>
      <c r="N60" s="3">
        <v>31287.6</v>
      </c>
    </row>
    <row r="61" spans="1:14" ht="40.5" customHeight="1">
      <c r="A61" s="1">
        <v>49</v>
      </c>
      <c r="B61" s="19" t="s">
        <v>122</v>
      </c>
      <c r="C61" s="19" t="s">
        <v>11</v>
      </c>
      <c r="D61" s="39">
        <v>12</v>
      </c>
      <c r="E61" s="17" t="s">
        <v>223</v>
      </c>
      <c r="F61" s="2">
        <v>5</v>
      </c>
      <c r="G61" s="27">
        <v>139.8</v>
      </c>
      <c r="H61" s="15">
        <v>142.6</v>
      </c>
      <c r="I61" s="15">
        <v>137</v>
      </c>
      <c r="J61" s="15">
        <v>143.3</v>
      </c>
      <c r="K61" s="15">
        <v>144</v>
      </c>
      <c r="L61" s="3">
        <f t="shared" si="3"/>
        <v>141.34</v>
      </c>
      <c r="M61" s="4">
        <f t="shared" si="2"/>
        <v>0.02258904195637951</v>
      </c>
      <c r="N61" s="3">
        <f>D61/F61*(SUM(G61:K61))</f>
        <v>1696.0800000000002</v>
      </c>
    </row>
    <row r="62" spans="1:15" ht="18" customHeight="1">
      <c r="A62" s="1">
        <v>50</v>
      </c>
      <c r="B62" s="19" t="s">
        <v>123</v>
      </c>
      <c r="C62" s="19" t="s">
        <v>11</v>
      </c>
      <c r="D62" s="40">
        <v>3</v>
      </c>
      <c r="E62" s="17" t="s">
        <v>185</v>
      </c>
      <c r="F62" s="2">
        <v>5</v>
      </c>
      <c r="G62" s="27">
        <v>481.4</v>
      </c>
      <c r="H62" s="15">
        <v>491</v>
      </c>
      <c r="I62" s="15">
        <v>471.77</v>
      </c>
      <c r="J62" s="15">
        <v>493.44</v>
      </c>
      <c r="K62" s="15">
        <v>495</v>
      </c>
      <c r="L62" s="3">
        <f t="shared" si="3"/>
        <v>486.52</v>
      </c>
      <c r="M62" s="4">
        <f t="shared" si="2"/>
        <v>0.022169524857120804</v>
      </c>
      <c r="N62" s="3">
        <v>1459.56</v>
      </c>
      <c r="O62" s="30">
        <f>N56+N58+N60</f>
        <v>42860.34</v>
      </c>
    </row>
    <row r="63" spans="1:14" ht="15.75">
      <c r="A63" s="41" t="s">
        <v>16</v>
      </c>
      <c r="B63" s="42"/>
      <c r="C63" s="42"/>
      <c r="D63" s="42"/>
      <c r="E63" s="42"/>
      <c r="F63" s="42"/>
      <c r="G63" s="42"/>
      <c r="H63" s="42"/>
      <c r="I63" s="42"/>
      <c r="J63" s="42"/>
      <c r="K63" s="42"/>
      <c r="L63" s="42"/>
      <c r="M63" s="43"/>
      <c r="N63" s="6">
        <v>217897.58</v>
      </c>
    </row>
    <row r="65" spans="1:16" ht="12.75">
      <c r="A65" s="32" t="s">
        <v>8</v>
      </c>
      <c r="B65" s="32"/>
      <c r="C65" s="33"/>
      <c r="D65" s="33"/>
      <c r="E65" s="33"/>
      <c r="F65" s="33"/>
      <c r="G65" s="33"/>
      <c r="H65" s="33"/>
      <c r="I65" s="33"/>
      <c r="J65" s="33"/>
      <c r="K65" s="33"/>
      <c r="L65" s="33"/>
      <c r="M65" s="33"/>
      <c r="N65" s="33"/>
      <c r="O65" s="34">
        <f>N63-O66</f>
        <v>47645.303999999975</v>
      </c>
      <c r="P65" s="33"/>
    </row>
    <row r="66" spans="1:16" ht="16.5" customHeight="1">
      <c r="A66" s="33"/>
      <c r="B66" s="33"/>
      <c r="C66" s="33"/>
      <c r="D66" s="33"/>
      <c r="E66" s="33"/>
      <c r="F66" s="33"/>
      <c r="G66" s="33"/>
      <c r="H66" s="33"/>
      <c r="I66" s="33"/>
      <c r="J66" s="33"/>
      <c r="K66" s="33"/>
      <c r="L66" s="33"/>
      <c r="M66" s="33"/>
      <c r="N66" s="33"/>
      <c r="O66" s="34">
        <f>O62+O55+O45+O36+O22</f>
        <v>170252.276</v>
      </c>
      <c r="P66" s="33"/>
    </row>
    <row r="67" spans="1:16" ht="12.75">
      <c r="A67" s="33"/>
      <c r="B67" s="33"/>
      <c r="C67" s="33"/>
      <c r="D67" s="33"/>
      <c r="E67" s="33"/>
      <c r="F67" s="33"/>
      <c r="G67" s="33"/>
      <c r="H67" s="33"/>
      <c r="I67" s="33"/>
      <c r="J67" s="33"/>
      <c r="K67" s="33"/>
      <c r="L67" s="33"/>
      <c r="M67" s="33"/>
      <c r="N67" s="33"/>
      <c r="O67" s="33"/>
      <c r="P67" s="33"/>
    </row>
    <row r="68" spans="1:16" ht="12.75">
      <c r="A68" s="33"/>
      <c r="B68" s="33"/>
      <c r="C68" s="33"/>
      <c r="D68" s="33"/>
      <c r="E68" s="33"/>
      <c r="F68" s="33"/>
      <c r="G68" s="33"/>
      <c r="H68" s="33"/>
      <c r="I68" s="33"/>
      <c r="J68" s="33"/>
      <c r="K68" s="33"/>
      <c r="L68" s="33"/>
      <c r="M68" s="33"/>
      <c r="N68" s="33"/>
      <c r="O68" s="34">
        <f>O65+O66</f>
        <v>217897.58</v>
      </c>
      <c r="P68" s="33"/>
    </row>
    <row r="69" spans="1:16" ht="87.75" customHeight="1">
      <c r="A69" s="44" t="s">
        <v>9</v>
      </c>
      <c r="B69" s="44"/>
      <c r="C69" s="44"/>
      <c r="D69" s="44"/>
      <c r="E69" s="44"/>
      <c r="F69" s="44"/>
      <c r="G69" s="44"/>
      <c r="H69" s="44"/>
      <c r="I69" s="44"/>
      <c r="J69" s="44"/>
      <c r="K69" s="44"/>
      <c r="L69" s="44"/>
      <c r="M69" s="44"/>
      <c r="N69" s="44"/>
      <c r="O69" s="33"/>
      <c r="P69" s="33"/>
    </row>
    <row r="70" spans="1:16" ht="12.75">
      <c r="A70" s="32" t="s">
        <v>15</v>
      </c>
      <c r="B70" s="33"/>
      <c r="C70" s="33"/>
      <c r="D70" s="33"/>
      <c r="E70" s="33"/>
      <c r="F70" s="33"/>
      <c r="G70" s="33"/>
      <c r="H70" s="33"/>
      <c r="I70" s="33"/>
      <c r="J70" s="33"/>
      <c r="K70" s="33"/>
      <c r="L70" s="33"/>
      <c r="M70" s="33"/>
      <c r="N70" s="33"/>
      <c r="O70" s="33"/>
      <c r="P70" s="33"/>
    </row>
  </sheetData>
  <sheetProtection/>
  <mergeCells count="18">
    <mergeCell ref="M10:M11"/>
    <mergeCell ref="N10:N11"/>
    <mergeCell ref="K1:N1"/>
    <mergeCell ref="A2:N2"/>
    <mergeCell ref="A3:N3"/>
    <mergeCell ref="A6:N6"/>
    <mergeCell ref="A7:N7"/>
    <mergeCell ref="A8:N8"/>
    <mergeCell ref="A63:M63"/>
    <mergeCell ref="A69:N69"/>
    <mergeCell ref="A10:A11"/>
    <mergeCell ref="B10:B11"/>
    <mergeCell ref="C10:C11"/>
    <mergeCell ref="D10:D11"/>
    <mergeCell ref="E10:E11"/>
    <mergeCell ref="F10:F11"/>
    <mergeCell ref="G10:K10"/>
    <mergeCell ref="L10:L11"/>
  </mergeCells>
  <printOptions/>
  <pageMargins left="0.7480314960629921" right="0.7480314960629921" top="0.984251968503937" bottom="0.984251968503937" header="0.5118110236220472" footer="0.5118110236220472"/>
  <pageSetup horizontalDpi="600" verticalDpi="600" orientation="landscape" paperSize="9" scale="53" r:id="rId2"/>
  <rowBreaks count="1" manualBreakCount="1">
    <brk id="49" max="15" man="1"/>
  </rowBreaks>
  <drawing r:id="rId1"/>
</worksheet>
</file>

<file path=xl/worksheets/sheet3.xml><?xml version="1.0" encoding="utf-8"?>
<worksheet xmlns="http://schemas.openxmlformats.org/spreadsheetml/2006/main" xmlns:r="http://schemas.openxmlformats.org/officeDocument/2006/relationships">
  <dimension ref="A1:O102"/>
  <sheetViews>
    <sheetView view="pageBreakPreview" zoomScale="80" zoomScaleSheetLayoutView="80" zoomScalePageLayoutView="0" workbookViewId="0" topLeftCell="A46">
      <selection activeCell="L14" sqref="L14"/>
    </sheetView>
  </sheetViews>
  <sheetFormatPr defaultColWidth="9.140625" defaultRowHeight="12.75"/>
  <cols>
    <col min="1" max="1" width="5.421875" style="0" customWidth="1"/>
    <col min="2" max="2" width="17.57421875" style="0" customWidth="1"/>
    <col min="3" max="3" width="9.7109375" style="0" customWidth="1"/>
    <col min="4" max="4" width="12.28125" style="0" customWidth="1"/>
    <col min="5" max="5" width="40.00390625" style="0" customWidth="1"/>
    <col min="6" max="6" width="13.140625" style="0" customWidth="1"/>
    <col min="7" max="7" width="13.8515625" style="0" customWidth="1"/>
    <col min="8" max="8" width="11.7109375" style="0" customWidth="1"/>
    <col min="9" max="9" width="11.00390625" style="0" customWidth="1"/>
    <col min="10" max="10" width="11.7109375" style="0" customWidth="1"/>
    <col min="11" max="12" width="11.57421875" style="0" customWidth="1"/>
    <col min="13" max="13" width="14.140625" style="0" customWidth="1"/>
    <col min="14" max="14" width="19.57421875" style="0" customWidth="1"/>
  </cols>
  <sheetData>
    <row r="1" spans="11:14" ht="77.25" customHeight="1">
      <c r="K1" s="49" t="s">
        <v>18</v>
      </c>
      <c r="L1" s="49"/>
      <c r="M1" s="49"/>
      <c r="N1" s="49"/>
    </row>
    <row r="3" spans="1:14" ht="19.5" customHeight="1">
      <c r="A3" s="50" t="s">
        <v>17</v>
      </c>
      <c r="B3" s="50"/>
      <c r="C3" s="50"/>
      <c r="D3" s="50"/>
      <c r="E3" s="50"/>
      <c r="F3" s="50"/>
      <c r="G3" s="50"/>
      <c r="H3" s="50"/>
      <c r="I3" s="50"/>
      <c r="J3" s="50"/>
      <c r="K3" s="50"/>
      <c r="L3" s="50"/>
      <c r="M3" s="50"/>
      <c r="N3" s="50"/>
    </row>
    <row r="4" spans="1:14" ht="17.25" customHeight="1">
      <c r="A4" s="51" t="s">
        <v>20</v>
      </c>
      <c r="B4" s="51"/>
      <c r="C4" s="51"/>
      <c r="D4" s="51"/>
      <c r="E4" s="51"/>
      <c r="F4" s="51"/>
      <c r="G4" s="51"/>
      <c r="H4" s="51"/>
      <c r="I4" s="51"/>
      <c r="J4" s="51"/>
      <c r="K4" s="51"/>
      <c r="L4" s="51"/>
      <c r="M4" s="51"/>
      <c r="N4" s="51"/>
    </row>
    <row r="5" spans="1:14" ht="10.5" customHeight="1">
      <c r="A5" s="9"/>
      <c r="B5" s="9"/>
      <c r="C5" s="9"/>
      <c r="D5" s="9"/>
      <c r="E5" s="9"/>
      <c r="F5" s="9"/>
      <c r="G5" s="9"/>
      <c r="H5" s="9"/>
      <c r="I5" s="9"/>
      <c r="J5" s="9"/>
      <c r="K5" s="9"/>
      <c r="L5" s="9"/>
      <c r="M5" s="9"/>
      <c r="N5" s="9"/>
    </row>
    <row r="6" spans="1:15" ht="15.75">
      <c r="A6" s="10" t="s">
        <v>21</v>
      </c>
      <c r="B6" s="10"/>
      <c r="C6" s="10"/>
      <c r="D6" s="10"/>
      <c r="E6" s="10"/>
      <c r="F6" s="10"/>
      <c r="G6" s="10"/>
      <c r="H6" s="10"/>
      <c r="I6" s="10"/>
      <c r="J6" s="10"/>
      <c r="K6" s="10"/>
      <c r="L6" s="10"/>
      <c r="M6" s="10"/>
      <c r="N6" s="10"/>
      <c r="O6" s="10"/>
    </row>
    <row r="7" spans="1:15" ht="15.75" customHeight="1">
      <c r="A7" s="57" t="s">
        <v>12</v>
      </c>
      <c r="B7" s="57"/>
      <c r="C7" s="57"/>
      <c r="D7" s="57"/>
      <c r="E7" s="57"/>
      <c r="F7" s="57"/>
      <c r="G7" s="57"/>
      <c r="H7" s="57"/>
      <c r="I7" s="57"/>
      <c r="J7" s="57"/>
      <c r="K7" s="57"/>
      <c r="L7" s="57"/>
      <c r="M7" s="57"/>
      <c r="N7" s="57"/>
      <c r="O7" s="11"/>
    </row>
    <row r="8" spans="1:15" ht="32.25" customHeight="1">
      <c r="A8" s="49" t="s">
        <v>13</v>
      </c>
      <c r="B8" s="49"/>
      <c r="C8" s="49"/>
      <c r="D8" s="49"/>
      <c r="E8" s="49"/>
      <c r="F8" s="49"/>
      <c r="G8" s="49"/>
      <c r="H8" s="49"/>
      <c r="I8" s="49"/>
      <c r="J8" s="49"/>
      <c r="K8" s="49"/>
      <c r="L8" s="49"/>
      <c r="M8" s="49"/>
      <c r="N8" s="49"/>
      <c r="O8" s="11"/>
    </row>
    <row r="9" spans="1:15" ht="15.75">
      <c r="A9" s="57" t="s">
        <v>14</v>
      </c>
      <c r="B9" s="57"/>
      <c r="C9" s="57"/>
      <c r="D9" s="57"/>
      <c r="E9" s="57"/>
      <c r="F9" s="57"/>
      <c r="G9" s="57"/>
      <c r="H9" s="57"/>
      <c r="I9" s="57"/>
      <c r="J9" s="57"/>
      <c r="K9" s="57"/>
      <c r="L9" s="57"/>
      <c r="M9" s="57"/>
      <c r="N9" s="57"/>
      <c r="O9" s="11"/>
    </row>
    <row r="11" spans="1:14" ht="27" customHeight="1">
      <c r="A11" s="54" t="s">
        <v>6</v>
      </c>
      <c r="B11" s="54" t="s">
        <v>0</v>
      </c>
      <c r="C11" s="58" t="s">
        <v>7</v>
      </c>
      <c r="D11" s="54" t="s">
        <v>5</v>
      </c>
      <c r="E11" s="54" t="s">
        <v>1</v>
      </c>
      <c r="F11" s="54" t="s">
        <v>4</v>
      </c>
      <c r="G11" s="55" t="s">
        <v>2</v>
      </c>
      <c r="H11" s="55"/>
      <c r="I11" s="55"/>
      <c r="J11" s="55"/>
      <c r="K11" s="55"/>
      <c r="L11" s="58" t="s">
        <v>19</v>
      </c>
      <c r="M11" s="54" t="s">
        <v>3</v>
      </c>
      <c r="N11" s="54" t="s">
        <v>10</v>
      </c>
    </row>
    <row r="12" spans="1:14" ht="113.25" customHeight="1">
      <c r="A12" s="54"/>
      <c r="B12" s="54"/>
      <c r="C12" s="59"/>
      <c r="D12" s="54"/>
      <c r="E12" s="54"/>
      <c r="F12" s="54"/>
      <c r="G12" s="13" t="s">
        <v>22</v>
      </c>
      <c r="H12" s="13" t="s">
        <v>23</v>
      </c>
      <c r="I12" s="13" t="s">
        <v>24</v>
      </c>
      <c r="J12" s="13" t="s">
        <v>25</v>
      </c>
      <c r="K12" s="13" t="s">
        <v>26</v>
      </c>
      <c r="L12" s="59"/>
      <c r="M12" s="54"/>
      <c r="N12" s="54"/>
    </row>
    <row r="13" spans="1:14" ht="15.75" customHeight="1">
      <c r="A13" s="1">
        <v>1</v>
      </c>
      <c r="B13" s="1">
        <v>2</v>
      </c>
      <c r="C13" s="14">
        <v>3</v>
      </c>
      <c r="D13" s="1">
        <v>4</v>
      </c>
      <c r="E13" s="1">
        <v>5</v>
      </c>
      <c r="F13" s="1">
        <v>6</v>
      </c>
      <c r="G13" s="1">
        <v>7</v>
      </c>
      <c r="H13" s="1">
        <v>8</v>
      </c>
      <c r="I13" s="1">
        <v>9</v>
      </c>
      <c r="J13" s="1">
        <v>10</v>
      </c>
      <c r="K13" s="1">
        <v>11</v>
      </c>
      <c r="L13" s="14">
        <v>12</v>
      </c>
      <c r="M13" s="1">
        <v>13</v>
      </c>
      <c r="N13" s="1">
        <v>14</v>
      </c>
    </row>
    <row r="14" spans="1:14" ht="64.5" customHeight="1">
      <c r="A14" s="1">
        <v>1</v>
      </c>
      <c r="B14" s="19" t="s">
        <v>27</v>
      </c>
      <c r="C14" s="2" t="s">
        <v>11</v>
      </c>
      <c r="D14" s="5">
        <v>100</v>
      </c>
      <c r="E14" s="16" t="s">
        <v>125</v>
      </c>
      <c r="F14" s="1">
        <v>5</v>
      </c>
      <c r="G14" s="15">
        <v>157.56</v>
      </c>
      <c r="H14" s="3">
        <v>160.7</v>
      </c>
      <c r="I14" s="3">
        <v>154.41</v>
      </c>
      <c r="J14" s="3">
        <v>161.5</v>
      </c>
      <c r="K14" s="15">
        <v>162</v>
      </c>
      <c r="L14" s="3">
        <f aca="true" t="shared" si="0" ref="L14:L62">N14/D14</f>
        <v>159.23</v>
      </c>
      <c r="M14" s="4">
        <f aca="true" t="shared" si="1" ref="M14:M59">STDEVA(G14:K14)/(SUM(G14:K14)/COUNTIF(G14:K14,"&gt;0"))</f>
        <v>0.020107962670241845</v>
      </c>
      <c r="N14" s="3">
        <v>15923</v>
      </c>
    </row>
    <row r="15" spans="1:14" ht="64.5" customHeight="1">
      <c r="A15" s="1">
        <v>2</v>
      </c>
      <c r="B15" s="18" t="s">
        <v>28</v>
      </c>
      <c r="C15" s="2" t="s">
        <v>11</v>
      </c>
      <c r="D15" s="15">
        <v>3</v>
      </c>
      <c r="E15" s="17" t="s">
        <v>126</v>
      </c>
      <c r="F15" s="1">
        <v>5</v>
      </c>
      <c r="G15" s="15">
        <v>791.82</v>
      </c>
      <c r="H15" s="15">
        <v>807.7</v>
      </c>
      <c r="I15" s="15">
        <v>775.98</v>
      </c>
      <c r="J15" s="15">
        <v>881.62</v>
      </c>
      <c r="K15" s="15">
        <v>814</v>
      </c>
      <c r="L15" s="3">
        <f t="shared" si="0"/>
        <v>814.2199999999999</v>
      </c>
      <c r="M15" s="4">
        <f t="shared" si="1"/>
        <v>0.049696531348599374</v>
      </c>
      <c r="N15" s="3">
        <v>2442.66</v>
      </c>
    </row>
    <row r="16" spans="1:14" ht="38.25" customHeight="1">
      <c r="A16" s="1">
        <v>3</v>
      </c>
      <c r="B16" s="18" t="s">
        <v>29</v>
      </c>
      <c r="C16" s="2" t="s">
        <v>54</v>
      </c>
      <c r="D16" s="15">
        <v>3</v>
      </c>
      <c r="E16" s="17" t="s">
        <v>127</v>
      </c>
      <c r="F16" s="1">
        <v>5</v>
      </c>
      <c r="G16" s="15">
        <v>97.77</v>
      </c>
      <c r="H16" s="15">
        <v>99.7</v>
      </c>
      <c r="I16" s="15">
        <v>95.81</v>
      </c>
      <c r="J16" s="15">
        <v>100.21</v>
      </c>
      <c r="K16" s="15">
        <v>101</v>
      </c>
      <c r="L16" s="3">
        <f t="shared" si="0"/>
        <v>98.89999999999999</v>
      </c>
      <c r="M16" s="4">
        <f t="shared" si="1"/>
        <v>0.021204534708281014</v>
      </c>
      <c r="N16" s="3">
        <v>296.7</v>
      </c>
    </row>
    <row r="17" spans="1:14" ht="37.5" customHeight="1">
      <c r="A17" s="1">
        <v>4</v>
      </c>
      <c r="B17" s="19" t="s">
        <v>30</v>
      </c>
      <c r="C17" s="2" t="s">
        <v>11</v>
      </c>
      <c r="D17" s="15">
        <v>50</v>
      </c>
      <c r="E17" s="17" t="s">
        <v>128</v>
      </c>
      <c r="F17" s="2">
        <v>5</v>
      </c>
      <c r="G17" s="15">
        <v>128.8</v>
      </c>
      <c r="H17" s="15">
        <v>131.4</v>
      </c>
      <c r="I17" s="15">
        <v>126.22</v>
      </c>
      <c r="J17" s="15">
        <v>132.02</v>
      </c>
      <c r="K17" s="15">
        <v>132</v>
      </c>
      <c r="L17" s="3">
        <f t="shared" si="0"/>
        <v>130.09</v>
      </c>
      <c r="M17" s="4">
        <f t="shared" si="1"/>
        <v>0.019496351034995116</v>
      </c>
      <c r="N17" s="3">
        <v>6504.5</v>
      </c>
    </row>
    <row r="18" spans="1:14" ht="30.75" customHeight="1">
      <c r="A18" s="1">
        <v>5</v>
      </c>
      <c r="B18" s="19" t="s">
        <v>30</v>
      </c>
      <c r="C18" s="2" t="s">
        <v>11</v>
      </c>
      <c r="D18" s="15">
        <v>20</v>
      </c>
      <c r="E18" s="17" t="s">
        <v>129</v>
      </c>
      <c r="F18" s="2">
        <v>5</v>
      </c>
      <c r="G18" s="15" t="s">
        <v>32</v>
      </c>
      <c r="H18" s="15">
        <v>86.2</v>
      </c>
      <c r="I18" s="15">
        <v>82.78</v>
      </c>
      <c r="J18" s="15">
        <v>86.58</v>
      </c>
      <c r="K18" s="15">
        <v>87</v>
      </c>
      <c r="L18" s="3">
        <f t="shared" si="0"/>
        <v>68.51</v>
      </c>
      <c r="M18" s="4">
        <f t="shared" si="1"/>
        <v>0.447641231854192</v>
      </c>
      <c r="N18" s="3">
        <v>1370.2</v>
      </c>
    </row>
    <row r="19" spans="1:14" ht="69" customHeight="1">
      <c r="A19" s="1">
        <v>6</v>
      </c>
      <c r="B19" s="19" t="s">
        <v>33</v>
      </c>
      <c r="C19" s="2" t="s">
        <v>11</v>
      </c>
      <c r="D19" s="15">
        <v>30</v>
      </c>
      <c r="E19" s="17" t="s">
        <v>130</v>
      </c>
      <c r="F19" s="2">
        <v>5</v>
      </c>
      <c r="G19" s="15">
        <v>75.91</v>
      </c>
      <c r="H19" s="15">
        <v>77.4</v>
      </c>
      <c r="I19" s="15">
        <v>74.39</v>
      </c>
      <c r="J19" s="15">
        <v>77.81</v>
      </c>
      <c r="K19" s="15">
        <v>78</v>
      </c>
      <c r="L19" s="3">
        <f t="shared" si="0"/>
        <v>76.7</v>
      </c>
      <c r="M19" s="4">
        <f t="shared" si="1"/>
        <v>0.01995657200671019</v>
      </c>
      <c r="N19" s="3">
        <v>2301</v>
      </c>
    </row>
    <row r="20" spans="1:14" ht="45">
      <c r="A20" s="1">
        <v>7</v>
      </c>
      <c r="B20" s="19" t="s">
        <v>34</v>
      </c>
      <c r="C20" s="2" t="s">
        <v>11</v>
      </c>
      <c r="D20" s="15">
        <v>25</v>
      </c>
      <c r="E20" s="17" t="s">
        <v>35</v>
      </c>
      <c r="F20" s="2">
        <v>5</v>
      </c>
      <c r="G20" s="15">
        <v>111.2</v>
      </c>
      <c r="H20" s="15">
        <v>113.4</v>
      </c>
      <c r="I20" s="15">
        <v>108.98</v>
      </c>
      <c r="J20" s="15">
        <v>113.98</v>
      </c>
      <c r="K20" s="15">
        <v>114</v>
      </c>
      <c r="L20" s="3">
        <f t="shared" si="0"/>
        <v>112.31</v>
      </c>
      <c r="M20" s="4">
        <f t="shared" si="1"/>
        <v>0.01948383718633728</v>
      </c>
      <c r="N20" s="3">
        <v>2807.75</v>
      </c>
    </row>
    <row r="21" spans="1:14" ht="25.5" customHeight="1">
      <c r="A21" s="1">
        <v>8</v>
      </c>
      <c r="B21" s="19" t="s">
        <v>36</v>
      </c>
      <c r="C21" s="2" t="s">
        <v>11</v>
      </c>
      <c r="D21" s="15">
        <v>10</v>
      </c>
      <c r="E21" s="17" t="s">
        <v>131</v>
      </c>
      <c r="F21" s="2">
        <v>5</v>
      </c>
      <c r="G21" s="15">
        <v>226.5</v>
      </c>
      <c r="H21" s="20">
        <v>231</v>
      </c>
      <c r="I21" s="15">
        <v>221.97</v>
      </c>
      <c r="J21" s="15">
        <v>232.16</v>
      </c>
      <c r="K21" s="15">
        <v>233</v>
      </c>
      <c r="L21" s="3">
        <f t="shared" si="0"/>
        <v>228.93</v>
      </c>
      <c r="M21" s="4">
        <f t="shared" si="1"/>
        <v>0.02021089867553444</v>
      </c>
      <c r="N21" s="3">
        <v>2289.3</v>
      </c>
    </row>
    <row r="22" spans="1:14" ht="38.25" customHeight="1">
      <c r="A22" s="1">
        <v>9</v>
      </c>
      <c r="B22" s="19" t="s">
        <v>37</v>
      </c>
      <c r="C22" s="2" t="s">
        <v>11</v>
      </c>
      <c r="D22" s="15">
        <v>10</v>
      </c>
      <c r="E22" s="17" t="s">
        <v>132</v>
      </c>
      <c r="F22" s="2">
        <v>5</v>
      </c>
      <c r="G22" s="15">
        <v>332</v>
      </c>
      <c r="H22" s="15">
        <v>338.6</v>
      </c>
      <c r="I22" s="15">
        <v>325.36</v>
      </c>
      <c r="J22" s="15">
        <v>340.3</v>
      </c>
      <c r="K22" s="15">
        <v>341</v>
      </c>
      <c r="L22" s="3">
        <f t="shared" si="0"/>
        <v>335.45</v>
      </c>
      <c r="M22" s="4">
        <f t="shared" si="1"/>
        <v>0.019883758262297643</v>
      </c>
      <c r="N22" s="3">
        <v>3354.5</v>
      </c>
    </row>
    <row r="23" spans="1:14" ht="33" customHeight="1">
      <c r="A23" s="1">
        <v>10</v>
      </c>
      <c r="B23" s="24" t="s">
        <v>38</v>
      </c>
      <c r="C23" s="2" t="s">
        <v>54</v>
      </c>
      <c r="D23" s="15">
        <v>10</v>
      </c>
      <c r="E23" s="17" t="s">
        <v>133</v>
      </c>
      <c r="F23" s="2">
        <v>5</v>
      </c>
      <c r="G23" s="15">
        <v>30.65</v>
      </c>
      <c r="H23" s="15">
        <v>31.2</v>
      </c>
      <c r="I23" s="15">
        <v>29.95</v>
      </c>
      <c r="J23" s="15">
        <v>31.32</v>
      </c>
      <c r="K23" s="15">
        <v>31</v>
      </c>
      <c r="L23" s="3">
        <f t="shared" si="0"/>
        <v>30.82</v>
      </c>
      <c r="M23" s="4">
        <f t="shared" si="1"/>
        <v>0.01786180993335715</v>
      </c>
      <c r="N23" s="3">
        <v>308.2</v>
      </c>
    </row>
    <row r="24" spans="1:15" ht="80.25" customHeight="1">
      <c r="A24" s="1">
        <v>11</v>
      </c>
      <c r="B24" s="19" t="s">
        <v>39</v>
      </c>
      <c r="C24" s="2" t="s">
        <v>54</v>
      </c>
      <c r="D24" s="15">
        <v>28</v>
      </c>
      <c r="E24" s="17" t="s">
        <v>134</v>
      </c>
      <c r="F24" s="12">
        <v>5</v>
      </c>
      <c r="G24" s="15">
        <v>763.6</v>
      </c>
      <c r="H24" s="15">
        <v>778.9</v>
      </c>
      <c r="I24" s="27">
        <v>748.33</v>
      </c>
      <c r="J24" s="27">
        <v>782.69</v>
      </c>
      <c r="K24" s="27">
        <v>785</v>
      </c>
      <c r="L24" s="3">
        <f t="shared" si="0"/>
        <v>771.6999999999999</v>
      </c>
      <c r="M24" s="4">
        <f t="shared" si="1"/>
        <v>0.020088315033942487</v>
      </c>
      <c r="N24" s="3">
        <v>21607.6</v>
      </c>
      <c r="O24" s="22" t="s">
        <v>186</v>
      </c>
    </row>
    <row r="25" spans="1:14" ht="55.5" customHeight="1">
      <c r="A25" s="1">
        <v>12</v>
      </c>
      <c r="B25" s="19" t="s">
        <v>40</v>
      </c>
      <c r="C25" s="2" t="s">
        <v>11</v>
      </c>
      <c r="D25" s="15">
        <v>2</v>
      </c>
      <c r="E25" s="17" t="s">
        <v>135</v>
      </c>
      <c r="F25" s="2">
        <v>5</v>
      </c>
      <c r="G25" s="15">
        <v>2490</v>
      </c>
      <c r="H25" s="15">
        <v>2539.8</v>
      </c>
      <c r="I25" s="15">
        <v>2440.2</v>
      </c>
      <c r="J25" s="15">
        <v>2552.25</v>
      </c>
      <c r="K25" s="15">
        <v>2048</v>
      </c>
      <c r="L25" s="3">
        <f t="shared" si="0"/>
        <v>2414.05</v>
      </c>
      <c r="M25" s="4">
        <f t="shared" si="1"/>
        <v>0.0867332175614478</v>
      </c>
      <c r="N25" s="3">
        <v>4828.1</v>
      </c>
    </row>
    <row r="26" spans="1:14" ht="69.75" customHeight="1">
      <c r="A26" s="1">
        <v>13</v>
      </c>
      <c r="B26" s="19" t="s">
        <v>40</v>
      </c>
      <c r="C26" s="2" t="s">
        <v>11</v>
      </c>
      <c r="D26" s="15">
        <v>2</v>
      </c>
      <c r="E26" s="17" t="s">
        <v>136</v>
      </c>
      <c r="F26" s="2">
        <v>5</v>
      </c>
      <c r="G26" s="15">
        <v>1992</v>
      </c>
      <c r="H26" s="15">
        <v>2031.8</v>
      </c>
      <c r="I26" s="15">
        <v>1952.16</v>
      </c>
      <c r="J26" s="15">
        <v>2041.8</v>
      </c>
      <c r="K26" s="15">
        <v>2048</v>
      </c>
      <c r="L26" s="3">
        <f t="shared" si="0"/>
        <v>2013.152</v>
      </c>
      <c r="M26" s="4">
        <f t="shared" si="1"/>
        <v>0.020101248893229805</v>
      </c>
      <c r="N26" s="3">
        <f>D26/F26*(SUM(G26:K26))</f>
        <v>4026.304</v>
      </c>
    </row>
    <row r="27" spans="1:14" ht="30" customHeight="1">
      <c r="A27" s="1">
        <v>14</v>
      </c>
      <c r="B27" s="23" t="s">
        <v>41</v>
      </c>
      <c r="C27" s="2" t="s">
        <v>11</v>
      </c>
      <c r="D27" s="15">
        <v>25</v>
      </c>
      <c r="E27" s="17" t="s">
        <v>137</v>
      </c>
      <c r="F27" s="2">
        <v>5</v>
      </c>
      <c r="G27" s="15">
        <v>3652</v>
      </c>
      <c r="H27" s="15">
        <v>3725</v>
      </c>
      <c r="I27" s="15">
        <v>3578.96</v>
      </c>
      <c r="J27" s="15">
        <v>3743.3</v>
      </c>
      <c r="K27" s="15">
        <v>3754</v>
      </c>
      <c r="L27" s="3">
        <f t="shared" si="0"/>
        <v>3689.05</v>
      </c>
      <c r="M27" s="4">
        <f t="shared" si="1"/>
        <v>0.02006422195991328</v>
      </c>
      <c r="N27" s="3">
        <v>92226.25</v>
      </c>
    </row>
    <row r="28" spans="1:15" ht="83.25" customHeight="1">
      <c r="A28" s="1">
        <v>15</v>
      </c>
      <c r="B28" s="19" t="s">
        <v>42</v>
      </c>
      <c r="C28" s="2" t="s">
        <v>11</v>
      </c>
      <c r="D28" s="15">
        <v>4</v>
      </c>
      <c r="E28" s="17" t="s">
        <v>138</v>
      </c>
      <c r="F28" s="2">
        <v>5</v>
      </c>
      <c r="G28" s="15">
        <v>3652</v>
      </c>
      <c r="H28" s="15">
        <v>3725.04</v>
      </c>
      <c r="I28" s="15">
        <v>3578.96</v>
      </c>
      <c r="J28" s="15">
        <v>3761.6</v>
      </c>
      <c r="K28" s="15">
        <v>3798</v>
      </c>
      <c r="L28" s="3">
        <f t="shared" si="0"/>
        <v>3703.12</v>
      </c>
      <c r="M28" s="4">
        <f t="shared" si="1"/>
        <v>0.023746696910595208</v>
      </c>
      <c r="N28" s="3">
        <f>D28/F28*(SUM(G28:K28))</f>
        <v>14812.48</v>
      </c>
      <c r="O28" s="21" t="s">
        <v>31</v>
      </c>
    </row>
    <row r="29" spans="1:15" ht="30">
      <c r="A29" s="1">
        <v>16</v>
      </c>
      <c r="B29" s="19" t="s">
        <v>43</v>
      </c>
      <c r="C29" s="2" t="s">
        <v>11</v>
      </c>
      <c r="D29" s="15">
        <v>12</v>
      </c>
      <c r="E29" s="17" t="s">
        <v>44</v>
      </c>
      <c r="F29" s="2">
        <v>5</v>
      </c>
      <c r="G29" s="15">
        <v>356.9</v>
      </c>
      <c r="H29" s="15">
        <v>364.03</v>
      </c>
      <c r="I29" s="15">
        <v>349.76</v>
      </c>
      <c r="J29" s="15">
        <v>367.6</v>
      </c>
      <c r="K29" s="15">
        <v>371</v>
      </c>
      <c r="L29" s="3">
        <f t="shared" si="0"/>
        <v>361.85999999999996</v>
      </c>
      <c r="M29" s="4">
        <f t="shared" si="1"/>
        <v>0.023619877392348033</v>
      </c>
      <c r="N29" s="3">
        <v>4342.32</v>
      </c>
      <c r="O29" s="21" t="s">
        <v>31</v>
      </c>
    </row>
    <row r="30" spans="1:15" ht="30">
      <c r="A30" s="1">
        <v>17</v>
      </c>
      <c r="B30" s="19" t="s">
        <v>43</v>
      </c>
      <c r="C30" s="2" t="s">
        <v>11</v>
      </c>
      <c r="D30" s="15">
        <v>12</v>
      </c>
      <c r="E30" s="17" t="s">
        <v>45</v>
      </c>
      <c r="F30" s="2">
        <v>5</v>
      </c>
      <c r="G30" s="15">
        <v>189.24</v>
      </c>
      <c r="H30" s="15">
        <v>193.02</v>
      </c>
      <c r="I30" s="15">
        <v>185.45</v>
      </c>
      <c r="J30" s="15">
        <v>194.9</v>
      </c>
      <c r="K30" s="15">
        <v>197</v>
      </c>
      <c r="L30" s="3">
        <f t="shared" si="0"/>
        <v>191.92</v>
      </c>
      <c r="M30" s="4">
        <f t="shared" si="1"/>
        <v>0.024010520592051467</v>
      </c>
      <c r="N30" s="3">
        <v>2303.04</v>
      </c>
      <c r="O30" s="21" t="s">
        <v>31</v>
      </c>
    </row>
    <row r="31" spans="1:15" ht="25.5">
      <c r="A31" s="1">
        <v>18</v>
      </c>
      <c r="B31" s="19" t="s">
        <v>46</v>
      </c>
      <c r="C31" s="2" t="s">
        <v>11</v>
      </c>
      <c r="D31" s="15">
        <v>2</v>
      </c>
      <c r="E31" s="17" t="s">
        <v>139</v>
      </c>
      <c r="F31" s="2">
        <v>5</v>
      </c>
      <c r="G31" s="15">
        <v>483.06</v>
      </c>
      <c r="H31" s="15">
        <v>492.72</v>
      </c>
      <c r="I31" s="15">
        <v>473.39</v>
      </c>
      <c r="J31" s="15">
        <v>497.6</v>
      </c>
      <c r="K31" s="15">
        <v>502</v>
      </c>
      <c r="L31" s="3">
        <f t="shared" si="0"/>
        <v>489.75</v>
      </c>
      <c r="M31" s="4">
        <f t="shared" si="1"/>
        <v>0.023567828373617688</v>
      </c>
      <c r="N31" s="3">
        <v>979.5</v>
      </c>
      <c r="O31" s="21" t="s">
        <v>31</v>
      </c>
    </row>
    <row r="32" spans="1:14" ht="30.75" customHeight="1">
      <c r="A32" s="1">
        <v>19</v>
      </c>
      <c r="B32" s="23" t="s">
        <v>47</v>
      </c>
      <c r="C32" s="2" t="s">
        <v>11</v>
      </c>
      <c r="D32" s="15">
        <v>20</v>
      </c>
      <c r="E32" s="17" t="s">
        <v>140</v>
      </c>
      <c r="F32" s="2">
        <v>5</v>
      </c>
      <c r="G32" s="15">
        <v>71</v>
      </c>
      <c r="H32" s="15">
        <v>72.4</v>
      </c>
      <c r="I32" s="15">
        <v>69.58</v>
      </c>
      <c r="J32" s="15">
        <v>72.78</v>
      </c>
      <c r="K32" s="15">
        <v>73</v>
      </c>
      <c r="L32" s="3">
        <f t="shared" si="0"/>
        <v>71.75</v>
      </c>
      <c r="M32" s="4">
        <f t="shared" si="1"/>
        <v>0.020096788149902282</v>
      </c>
      <c r="N32" s="3">
        <v>1435</v>
      </c>
    </row>
    <row r="33" spans="1:14" ht="52.5" customHeight="1">
      <c r="A33" s="1">
        <v>20</v>
      </c>
      <c r="B33" s="19" t="s">
        <v>48</v>
      </c>
      <c r="C33" s="2" t="s">
        <v>11</v>
      </c>
      <c r="D33" s="15">
        <v>10</v>
      </c>
      <c r="E33" s="17" t="s">
        <v>141</v>
      </c>
      <c r="F33" s="2">
        <v>5</v>
      </c>
      <c r="G33" s="15">
        <v>57.88</v>
      </c>
      <c r="H33" s="15">
        <v>59</v>
      </c>
      <c r="I33" s="15">
        <v>56.72</v>
      </c>
      <c r="J33" s="15">
        <v>59.33</v>
      </c>
      <c r="K33" s="15">
        <v>60</v>
      </c>
      <c r="L33" s="3">
        <f t="shared" si="0"/>
        <v>58.589999999999996</v>
      </c>
      <c r="M33" s="4">
        <f t="shared" si="1"/>
        <v>0.02209868746911902</v>
      </c>
      <c r="N33" s="3">
        <v>585.9</v>
      </c>
    </row>
    <row r="34" spans="1:14" ht="17.25" customHeight="1">
      <c r="A34" s="1">
        <v>21</v>
      </c>
      <c r="B34" s="19" t="s">
        <v>49</v>
      </c>
      <c r="C34" s="2" t="s">
        <v>11</v>
      </c>
      <c r="D34" s="15">
        <v>5</v>
      </c>
      <c r="E34" s="17" t="s">
        <v>142</v>
      </c>
      <c r="F34" s="2">
        <v>5</v>
      </c>
      <c r="G34" s="15">
        <v>66.4</v>
      </c>
      <c r="H34" s="15">
        <v>67.7</v>
      </c>
      <c r="I34" s="15">
        <v>65.07</v>
      </c>
      <c r="J34" s="15">
        <v>68.06</v>
      </c>
      <c r="K34" s="15">
        <v>68</v>
      </c>
      <c r="L34" s="3">
        <f t="shared" si="0"/>
        <v>67.05</v>
      </c>
      <c r="M34" s="4">
        <f t="shared" si="1"/>
        <v>0.01928602237856559</v>
      </c>
      <c r="N34" s="3">
        <v>335.25</v>
      </c>
    </row>
    <row r="35" spans="1:14" ht="30.75" customHeight="1">
      <c r="A35" s="1">
        <v>22</v>
      </c>
      <c r="B35" s="23" t="s">
        <v>50</v>
      </c>
      <c r="C35" s="2" t="s">
        <v>11</v>
      </c>
      <c r="D35" s="15">
        <v>5</v>
      </c>
      <c r="E35" s="17" t="s">
        <v>143</v>
      </c>
      <c r="F35" s="2">
        <v>5</v>
      </c>
      <c r="G35" s="15">
        <v>93.72</v>
      </c>
      <c r="H35" s="15">
        <v>95.6</v>
      </c>
      <c r="I35" s="15">
        <v>91.85</v>
      </c>
      <c r="J35" s="15">
        <v>96.06</v>
      </c>
      <c r="K35" s="15">
        <v>96</v>
      </c>
      <c r="L35" s="3">
        <f t="shared" si="0"/>
        <v>94.65</v>
      </c>
      <c r="M35" s="4">
        <f t="shared" si="1"/>
        <v>0.019351308619675173</v>
      </c>
      <c r="N35" s="3">
        <v>473.25</v>
      </c>
    </row>
    <row r="36" spans="1:14" ht="28.5" customHeight="1">
      <c r="A36" s="1">
        <v>23</v>
      </c>
      <c r="B36" s="23" t="s">
        <v>51</v>
      </c>
      <c r="C36" s="2" t="s">
        <v>11</v>
      </c>
      <c r="D36" s="15">
        <v>10</v>
      </c>
      <c r="E36" s="17" t="s">
        <v>144</v>
      </c>
      <c r="F36" s="2">
        <v>5</v>
      </c>
      <c r="G36" s="15">
        <v>649.8</v>
      </c>
      <c r="H36" s="15">
        <v>662.8</v>
      </c>
      <c r="I36" s="15">
        <v>636.8</v>
      </c>
      <c r="J36" s="15">
        <v>666.05</v>
      </c>
      <c r="K36" s="15">
        <v>668</v>
      </c>
      <c r="L36" s="3">
        <f t="shared" si="0"/>
        <v>656.6899999999999</v>
      </c>
      <c r="M36" s="4">
        <f t="shared" si="1"/>
        <v>0.020086123324160543</v>
      </c>
      <c r="N36" s="3">
        <f>D36/F36*(SUM(G36:K36))</f>
        <v>6566.9</v>
      </c>
    </row>
    <row r="37" spans="1:14" ht="29.25" customHeight="1">
      <c r="A37" s="1">
        <v>24</v>
      </c>
      <c r="B37" s="23" t="s">
        <v>52</v>
      </c>
      <c r="C37" s="2" t="s">
        <v>11</v>
      </c>
      <c r="D37" s="15">
        <v>10</v>
      </c>
      <c r="E37" s="17" t="s">
        <v>145</v>
      </c>
      <c r="F37" s="2">
        <v>5</v>
      </c>
      <c r="G37" s="15">
        <v>112.23</v>
      </c>
      <c r="H37" s="15">
        <v>114.5</v>
      </c>
      <c r="I37" s="15">
        <v>109.99</v>
      </c>
      <c r="J37" s="15">
        <v>115.04</v>
      </c>
      <c r="K37" s="15">
        <v>115</v>
      </c>
      <c r="L37" s="3">
        <f t="shared" si="0"/>
        <v>113.35</v>
      </c>
      <c r="M37" s="4">
        <f t="shared" si="1"/>
        <v>0.01945116796827082</v>
      </c>
      <c r="N37" s="3">
        <v>1133.5</v>
      </c>
    </row>
    <row r="38" spans="1:15" ht="44.25" customHeight="1">
      <c r="A38" s="1">
        <v>25</v>
      </c>
      <c r="B38" s="19" t="s">
        <v>53</v>
      </c>
      <c r="C38" s="2" t="s">
        <v>11</v>
      </c>
      <c r="D38" s="15">
        <v>125</v>
      </c>
      <c r="E38" s="26" t="s">
        <v>146</v>
      </c>
      <c r="F38" s="2">
        <v>5</v>
      </c>
      <c r="G38" s="15">
        <v>39.67</v>
      </c>
      <c r="H38" s="15">
        <v>40.46</v>
      </c>
      <c r="I38" s="15">
        <v>38.87</v>
      </c>
      <c r="J38" s="15">
        <v>40.9</v>
      </c>
      <c r="K38" s="15">
        <v>41</v>
      </c>
      <c r="L38" s="3">
        <f t="shared" si="0"/>
        <v>40.18</v>
      </c>
      <c r="M38" s="4">
        <f t="shared" si="1"/>
        <v>0.022417861815828534</v>
      </c>
      <c r="N38" s="3">
        <f>D38/F38*(SUM(G38:K38))</f>
        <v>5022.5</v>
      </c>
      <c r="O38" s="21" t="s">
        <v>57</v>
      </c>
    </row>
    <row r="39" spans="1:15" ht="42.75" customHeight="1">
      <c r="A39" s="1">
        <v>26</v>
      </c>
      <c r="B39" s="23" t="s">
        <v>53</v>
      </c>
      <c r="C39" s="2" t="s">
        <v>11</v>
      </c>
      <c r="D39" s="15">
        <v>125</v>
      </c>
      <c r="E39" s="26" t="s">
        <v>147</v>
      </c>
      <c r="F39" s="2">
        <v>5</v>
      </c>
      <c r="G39" s="15">
        <v>49.8</v>
      </c>
      <c r="H39" s="15">
        <v>50.82</v>
      </c>
      <c r="I39" s="15">
        <v>48.8</v>
      </c>
      <c r="J39" s="15">
        <v>51.3</v>
      </c>
      <c r="K39" s="15">
        <v>52</v>
      </c>
      <c r="L39" s="3">
        <f t="shared" si="0"/>
        <v>50.54</v>
      </c>
      <c r="M39" s="4">
        <f t="shared" si="1"/>
        <v>0.02495294456330213</v>
      </c>
      <c r="N39" s="3">
        <v>6317.5</v>
      </c>
      <c r="O39" s="21" t="s">
        <v>57</v>
      </c>
    </row>
    <row r="40" spans="1:14" ht="28.5" customHeight="1">
      <c r="A40" s="1">
        <v>27</v>
      </c>
      <c r="B40" s="23" t="s">
        <v>55</v>
      </c>
      <c r="C40" s="2" t="s">
        <v>11</v>
      </c>
      <c r="D40" s="15">
        <v>100</v>
      </c>
      <c r="E40" s="17" t="s">
        <v>148</v>
      </c>
      <c r="F40" s="2">
        <v>5</v>
      </c>
      <c r="G40" s="15">
        <v>11.62</v>
      </c>
      <c r="H40" s="15">
        <v>11.9</v>
      </c>
      <c r="I40" s="15">
        <v>11.39</v>
      </c>
      <c r="J40" s="15">
        <v>11.91</v>
      </c>
      <c r="K40" s="15">
        <v>12</v>
      </c>
      <c r="L40" s="3">
        <f t="shared" si="0"/>
        <v>11.76</v>
      </c>
      <c r="M40" s="4">
        <f t="shared" si="1"/>
        <v>0.02150981796777657</v>
      </c>
      <c r="N40" s="3">
        <v>1176</v>
      </c>
    </row>
    <row r="41" spans="1:14" ht="30.75" customHeight="1">
      <c r="A41" s="1">
        <v>28</v>
      </c>
      <c r="B41" s="23" t="s">
        <v>55</v>
      </c>
      <c r="C41" s="2" t="s">
        <v>11</v>
      </c>
      <c r="D41" s="15">
        <v>100</v>
      </c>
      <c r="E41" s="17" t="s">
        <v>149</v>
      </c>
      <c r="F41" s="2">
        <v>5</v>
      </c>
      <c r="G41" s="15">
        <v>16.6</v>
      </c>
      <c r="H41" s="15">
        <v>16.9</v>
      </c>
      <c r="I41" s="15">
        <v>16.27</v>
      </c>
      <c r="J41" s="15">
        <v>17.02</v>
      </c>
      <c r="K41" s="15">
        <v>17</v>
      </c>
      <c r="L41" s="3">
        <f t="shared" si="0"/>
        <v>16.76</v>
      </c>
      <c r="M41" s="4">
        <f t="shared" si="1"/>
        <v>0.01911585902654328</v>
      </c>
      <c r="N41" s="3">
        <v>1676</v>
      </c>
    </row>
    <row r="42" spans="1:14" ht="28.5" customHeight="1">
      <c r="A42" s="1">
        <v>29</v>
      </c>
      <c r="B42" s="19" t="s">
        <v>56</v>
      </c>
      <c r="C42" s="2" t="s">
        <v>11</v>
      </c>
      <c r="D42" s="15">
        <v>3</v>
      </c>
      <c r="E42" s="17" t="s">
        <v>150</v>
      </c>
      <c r="F42" s="2">
        <v>5</v>
      </c>
      <c r="G42" s="15">
        <v>664</v>
      </c>
      <c r="H42" s="15">
        <v>667.3</v>
      </c>
      <c r="I42" s="15">
        <v>650.72</v>
      </c>
      <c r="J42" s="15">
        <v>680.6</v>
      </c>
      <c r="K42" s="15">
        <v>683</v>
      </c>
      <c r="L42" s="3">
        <f t="shared" si="0"/>
        <v>669.12</v>
      </c>
      <c r="M42" s="4">
        <f t="shared" si="1"/>
        <v>0.01966451182145994</v>
      </c>
      <c r="N42" s="3">
        <v>2007.36</v>
      </c>
    </row>
    <row r="43" spans="1:14" ht="104.25" customHeight="1">
      <c r="A43" s="1">
        <v>30</v>
      </c>
      <c r="B43" s="19" t="s">
        <v>58</v>
      </c>
      <c r="C43" s="2" t="s">
        <v>54</v>
      </c>
      <c r="D43" s="15">
        <v>6</v>
      </c>
      <c r="E43" s="25" t="s">
        <v>151</v>
      </c>
      <c r="F43" s="2">
        <v>5</v>
      </c>
      <c r="G43" s="15">
        <v>448.1</v>
      </c>
      <c r="H43" s="15">
        <v>497.9</v>
      </c>
      <c r="I43" s="15">
        <v>478.34</v>
      </c>
      <c r="J43" s="15">
        <v>500.3</v>
      </c>
      <c r="K43" s="15">
        <v>502</v>
      </c>
      <c r="L43" s="3">
        <f t="shared" si="0"/>
        <v>458.33</v>
      </c>
      <c r="M43" s="4">
        <f t="shared" si="1"/>
        <v>0.04715406894061276</v>
      </c>
      <c r="N43" s="3">
        <v>2749.98</v>
      </c>
    </row>
    <row r="44" spans="1:14" ht="41.25" customHeight="1">
      <c r="A44" s="1">
        <v>31</v>
      </c>
      <c r="B44" s="23" t="s">
        <v>59</v>
      </c>
      <c r="C44" s="2" t="s">
        <v>11</v>
      </c>
      <c r="D44" s="15">
        <v>5</v>
      </c>
      <c r="E44" s="17" t="s">
        <v>152</v>
      </c>
      <c r="F44" s="2">
        <v>5</v>
      </c>
      <c r="G44" s="15">
        <v>365.2</v>
      </c>
      <c r="H44" s="15">
        <v>372.5</v>
      </c>
      <c r="I44" s="15">
        <v>357.9</v>
      </c>
      <c r="J44" s="15">
        <v>374.33</v>
      </c>
      <c r="K44" s="15">
        <v>375</v>
      </c>
      <c r="L44" s="3">
        <f t="shared" si="0"/>
        <v>368.99</v>
      </c>
      <c r="M44" s="4">
        <f t="shared" si="1"/>
        <v>0.019837147675139447</v>
      </c>
      <c r="N44" s="3">
        <v>1844.95</v>
      </c>
    </row>
    <row r="45" spans="1:14" ht="41.25" customHeight="1">
      <c r="A45" s="1">
        <v>32</v>
      </c>
      <c r="B45" s="23" t="s">
        <v>60</v>
      </c>
      <c r="C45" s="2" t="s">
        <v>11</v>
      </c>
      <c r="D45" s="15">
        <v>3</v>
      </c>
      <c r="E45" s="17" t="s">
        <v>153</v>
      </c>
      <c r="F45" s="2">
        <v>5</v>
      </c>
      <c r="G45" s="15">
        <v>423.3</v>
      </c>
      <c r="H45" s="15">
        <v>431.8</v>
      </c>
      <c r="I45" s="15">
        <v>414.83</v>
      </c>
      <c r="J45" s="15">
        <v>433.88</v>
      </c>
      <c r="K45" s="15">
        <v>435</v>
      </c>
      <c r="L45" s="3">
        <f t="shared" si="0"/>
        <v>427.76</v>
      </c>
      <c r="M45" s="4">
        <f t="shared" si="1"/>
        <v>0.02001712409295362</v>
      </c>
      <c r="N45" s="3">
        <v>1283.28</v>
      </c>
    </row>
    <row r="46" spans="1:14" ht="41.25" customHeight="1">
      <c r="A46" s="1">
        <v>33</v>
      </c>
      <c r="B46" s="23" t="s">
        <v>61</v>
      </c>
      <c r="C46" s="2" t="s">
        <v>11</v>
      </c>
      <c r="D46" s="15">
        <v>2</v>
      </c>
      <c r="E46" s="17" t="s">
        <v>154</v>
      </c>
      <c r="F46" s="2">
        <v>5</v>
      </c>
      <c r="G46" s="15">
        <v>273.9</v>
      </c>
      <c r="H46" s="15">
        <v>279.4</v>
      </c>
      <c r="I46" s="15">
        <v>268.42</v>
      </c>
      <c r="J46" s="15">
        <v>280.75</v>
      </c>
      <c r="K46" s="15">
        <v>282</v>
      </c>
      <c r="L46" s="3">
        <f t="shared" si="0"/>
        <v>276.89</v>
      </c>
      <c r="M46" s="4">
        <f t="shared" si="1"/>
        <v>0.020429093372958</v>
      </c>
      <c r="N46" s="3">
        <v>553.78</v>
      </c>
    </row>
    <row r="47" spans="1:14" ht="41.25" customHeight="1">
      <c r="A47" s="1">
        <v>34</v>
      </c>
      <c r="B47" s="23" t="s">
        <v>62</v>
      </c>
      <c r="C47" s="2" t="s">
        <v>11</v>
      </c>
      <c r="D47" s="15">
        <v>5</v>
      </c>
      <c r="E47" s="17" t="s">
        <v>155</v>
      </c>
      <c r="F47" s="2">
        <v>5</v>
      </c>
      <c r="G47" s="15">
        <v>981.06</v>
      </c>
      <c r="H47" s="15">
        <v>1000.7</v>
      </c>
      <c r="I47" s="15">
        <v>961.44</v>
      </c>
      <c r="J47" s="15">
        <v>1005.59</v>
      </c>
      <c r="K47" s="15">
        <v>1009</v>
      </c>
      <c r="L47" s="3">
        <f t="shared" si="0"/>
        <v>991.5600000000001</v>
      </c>
      <c r="M47" s="4">
        <f t="shared" si="1"/>
        <v>0.02018287039398857</v>
      </c>
      <c r="N47" s="3">
        <v>4957.8</v>
      </c>
    </row>
    <row r="48" spans="1:14" ht="54" customHeight="1">
      <c r="A48" s="1">
        <v>35</v>
      </c>
      <c r="B48" s="19" t="s">
        <v>63</v>
      </c>
      <c r="C48" s="2" t="s">
        <v>11</v>
      </c>
      <c r="D48" s="15">
        <v>2</v>
      </c>
      <c r="E48" s="17" t="s">
        <v>156</v>
      </c>
      <c r="F48" s="2">
        <v>5</v>
      </c>
      <c r="G48" s="15">
        <v>1724.75</v>
      </c>
      <c r="H48" s="15">
        <v>1759.2</v>
      </c>
      <c r="I48" s="15">
        <v>1690.26</v>
      </c>
      <c r="J48" s="15">
        <v>1767.87</v>
      </c>
      <c r="K48" s="15">
        <v>1773</v>
      </c>
      <c r="L48" s="3">
        <f t="shared" si="0"/>
        <v>1743.02</v>
      </c>
      <c r="M48" s="4">
        <f t="shared" si="1"/>
        <v>0.020070967093300317</v>
      </c>
      <c r="N48" s="3">
        <v>3486.04</v>
      </c>
    </row>
    <row r="49" spans="1:15" ht="35.25" customHeight="1">
      <c r="A49" s="1">
        <v>36</v>
      </c>
      <c r="B49" s="23" t="s">
        <v>64</v>
      </c>
      <c r="C49" s="2" t="s">
        <v>11</v>
      </c>
      <c r="D49" s="15">
        <v>2</v>
      </c>
      <c r="E49" s="17" t="s">
        <v>65</v>
      </c>
      <c r="F49" s="2">
        <v>5</v>
      </c>
      <c r="G49" s="15">
        <v>105.74</v>
      </c>
      <c r="H49" s="15">
        <v>107.85</v>
      </c>
      <c r="I49" s="15">
        <v>103.62</v>
      </c>
      <c r="J49" s="15">
        <v>108.9</v>
      </c>
      <c r="K49" s="15">
        <v>110</v>
      </c>
      <c r="L49" s="3">
        <f t="shared" si="0"/>
        <v>107.22200000000001</v>
      </c>
      <c r="M49" s="4">
        <f t="shared" si="1"/>
        <v>0.023822666970633972</v>
      </c>
      <c r="N49" s="3">
        <f>D49/F49*(SUM(G49:K49))</f>
        <v>214.44400000000002</v>
      </c>
      <c r="O49" s="21" t="s">
        <v>31</v>
      </c>
    </row>
    <row r="50" spans="1:14" ht="29.25" customHeight="1">
      <c r="A50" s="1">
        <v>37</v>
      </c>
      <c r="B50" s="23" t="s">
        <v>67</v>
      </c>
      <c r="C50" s="2" t="s">
        <v>11</v>
      </c>
      <c r="D50" s="15">
        <v>50</v>
      </c>
      <c r="E50" s="17" t="s">
        <v>157</v>
      </c>
      <c r="F50" s="2">
        <v>5</v>
      </c>
      <c r="G50" s="15">
        <v>51.6</v>
      </c>
      <c r="H50" s="15">
        <v>52.6</v>
      </c>
      <c r="I50" s="15">
        <v>50.57</v>
      </c>
      <c r="J50" s="15">
        <v>52.89</v>
      </c>
      <c r="K50" s="15">
        <v>53</v>
      </c>
      <c r="L50" s="3">
        <f t="shared" si="0"/>
        <v>52.13</v>
      </c>
      <c r="M50" s="4">
        <f t="shared" si="1"/>
        <v>0.01981862191875996</v>
      </c>
      <c r="N50" s="3">
        <v>2606.5</v>
      </c>
    </row>
    <row r="51" spans="1:14" ht="27.75" customHeight="1">
      <c r="A51" s="1">
        <v>38</v>
      </c>
      <c r="B51" s="23" t="s">
        <v>66</v>
      </c>
      <c r="C51" s="2" t="s">
        <v>11</v>
      </c>
      <c r="D51" s="15">
        <v>50</v>
      </c>
      <c r="E51" s="17" t="s">
        <v>158</v>
      </c>
      <c r="F51" s="2">
        <v>5</v>
      </c>
      <c r="G51" s="15">
        <v>133.7</v>
      </c>
      <c r="H51" s="15">
        <v>136.4</v>
      </c>
      <c r="I51" s="15">
        <v>131.03</v>
      </c>
      <c r="J51" s="15">
        <v>137.04</v>
      </c>
      <c r="K51" s="15">
        <v>137</v>
      </c>
      <c r="L51" s="3">
        <f t="shared" si="0"/>
        <v>135.03</v>
      </c>
      <c r="M51" s="4">
        <f t="shared" si="1"/>
        <v>0.019441036662548487</v>
      </c>
      <c r="N51" s="3">
        <v>6751.5</v>
      </c>
    </row>
    <row r="52" spans="1:15" ht="78.75" customHeight="1">
      <c r="A52" s="1">
        <v>39</v>
      </c>
      <c r="B52" s="19" t="s">
        <v>68</v>
      </c>
      <c r="C52" s="2" t="s">
        <v>11</v>
      </c>
      <c r="D52" s="15">
        <v>138</v>
      </c>
      <c r="E52" s="25" t="s">
        <v>69</v>
      </c>
      <c r="F52" s="2">
        <v>5</v>
      </c>
      <c r="G52" s="15">
        <v>22.35</v>
      </c>
      <c r="H52" s="15">
        <v>22.8</v>
      </c>
      <c r="I52" s="15">
        <v>21.9</v>
      </c>
      <c r="J52" s="15">
        <v>23</v>
      </c>
      <c r="K52" s="15">
        <v>23</v>
      </c>
      <c r="L52" s="3">
        <f t="shared" si="0"/>
        <v>22.610000000000003</v>
      </c>
      <c r="M52" s="4">
        <f t="shared" si="1"/>
        <v>0.021118684451674627</v>
      </c>
      <c r="N52" s="3">
        <f>D52/F52*(SUM(G52:K52))</f>
        <v>3120.1800000000003</v>
      </c>
      <c r="O52" s="21" t="s">
        <v>31</v>
      </c>
    </row>
    <row r="53" spans="1:15" ht="104.25" customHeight="1">
      <c r="A53" s="1">
        <v>40</v>
      </c>
      <c r="B53" s="19" t="s">
        <v>70</v>
      </c>
      <c r="C53" s="2" t="s">
        <v>11</v>
      </c>
      <c r="D53" s="15">
        <v>14</v>
      </c>
      <c r="E53" s="17" t="s">
        <v>72</v>
      </c>
      <c r="F53" s="2">
        <v>5</v>
      </c>
      <c r="G53" s="15">
        <v>329.34</v>
      </c>
      <c r="H53" s="15">
        <v>335.9</v>
      </c>
      <c r="I53" s="15">
        <v>322.75</v>
      </c>
      <c r="J53" s="15">
        <v>337.57</v>
      </c>
      <c r="K53" s="15">
        <v>339</v>
      </c>
      <c r="L53" s="3">
        <f t="shared" si="0"/>
        <v>332.90999999999997</v>
      </c>
      <c r="M53" s="4">
        <f t="shared" si="1"/>
        <v>0.020356917286914206</v>
      </c>
      <c r="N53" s="3">
        <v>4660.74</v>
      </c>
      <c r="O53" s="21" t="s">
        <v>71</v>
      </c>
    </row>
    <row r="54" spans="1:15" ht="181.5" customHeight="1">
      <c r="A54" s="1">
        <v>41</v>
      </c>
      <c r="B54" s="19" t="s">
        <v>73</v>
      </c>
      <c r="C54" s="2" t="s">
        <v>11</v>
      </c>
      <c r="D54" s="15">
        <v>12</v>
      </c>
      <c r="E54" s="17" t="s">
        <v>159</v>
      </c>
      <c r="F54" s="2">
        <v>5</v>
      </c>
      <c r="G54" s="15">
        <v>166</v>
      </c>
      <c r="H54" s="15">
        <v>169.32</v>
      </c>
      <c r="I54" s="15">
        <v>162.68</v>
      </c>
      <c r="J54" s="15">
        <v>171</v>
      </c>
      <c r="K54" s="15">
        <v>173</v>
      </c>
      <c r="L54" s="3">
        <f t="shared" si="0"/>
        <v>168.4</v>
      </c>
      <c r="M54" s="4">
        <f t="shared" si="1"/>
        <v>0.024347662344728488</v>
      </c>
      <c r="N54" s="3">
        <f>D54/F54*(SUM(G54:K54))</f>
        <v>2020.8</v>
      </c>
      <c r="O54" s="21" t="s">
        <v>31</v>
      </c>
    </row>
    <row r="55" spans="1:14" ht="28.5" customHeight="1">
      <c r="A55" s="1">
        <v>42</v>
      </c>
      <c r="B55" s="23" t="s">
        <v>74</v>
      </c>
      <c r="C55" s="2" t="s">
        <v>54</v>
      </c>
      <c r="D55" s="15">
        <v>2</v>
      </c>
      <c r="E55" s="17" t="s">
        <v>160</v>
      </c>
      <c r="F55" s="2">
        <v>5</v>
      </c>
      <c r="G55" s="15">
        <v>3572.45</v>
      </c>
      <c r="H55" s="15">
        <v>3643.9</v>
      </c>
      <c r="I55" s="15">
        <v>3501</v>
      </c>
      <c r="J55" s="15">
        <v>3661.76</v>
      </c>
      <c r="K55" s="15">
        <v>3672</v>
      </c>
      <c r="L55" s="3">
        <f t="shared" si="0"/>
        <v>3610.222</v>
      </c>
      <c r="M55" s="4">
        <f t="shared" si="1"/>
        <v>0.020052266725179367</v>
      </c>
      <c r="N55" s="3">
        <f>D55/F55*(SUM(G55:K55))</f>
        <v>7220.444</v>
      </c>
    </row>
    <row r="56" spans="1:15" ht="57.75" customHeight="1">
      <c r="A56" s="1">
        <v>43</v>
      </c>
      <c r="B56" s="17" t="s">
        <v>75</v>
      </c>
      <c r="C56" s="2" t="s">
        <v>11</v>
      </c>
      <c r="D56" s="15">
        <v>780</v>
      </c>
      <c r="E56" s="17" t="s">
        <v>76</v>
      </c>
      <c r="F56" s="2">
        <v>5</v>
      </c>
      <c r="G56" s="15">
        <v>76.09</v>
      </c>
      <c r="H56" s="15">
        <v>77.61</v>
      </c>
      <c r="I56" s="15">
        <v>74.56</v>
      </c>
      <c r="J56" s="15">
        <v>78.4</v>
      </c>
      <c r="K56" s="15">
        <v>79</v>
      </c>
      <c r="L56" s="3">
        <f t="shared" si="0"/>
        <v>77.13</v>
      </c>
      <c r="M56" s="4">
        <f t="shared" si="1"/>
        <v>0.023396574893762217</v>
      </c>
      <c r="N56" s="3">
        <v>60161.4</v>
      </c>
      <c r="O56" s="21" t="s">
        <v>77</v>
      </c>
    </row>
    <row r="57" spans="1:15" ht="91.5" customHeight="1">
      <c r="A57" s="1">
        <v>44</v>
      </c>
      <c r="B57" s="19" t="s">
        <v>78</v>
      </c>
      <c r="C57" s="2" t="s">
        <v>54</v>
      </c>
      <c r="D57" s="15">
        <v>6</v>
      </c>
      <c r="E57" s="17" t="s">
        <v>80</v>
      </c>
      <c r="F57" s="2">
        <v>5</v>
      </c>
      <c r="G57" s="15">
        <v>3320</v>
      </c>
      <c r="H57" s="15">
        <v>3386.4</v>
      </c>
      <c r="I57" s="15">
        <v>3253.6</v>
      </c>
      <c r="J57" s="15">
        <v>3419.6</v>
      </c>
      <c r="K57" s="15">
        <v>3453</v>
      </c>
      <c r="L57" s="3">
        <f t="shared" si="0"/>
        <v>3366.52</v>
      </c>
      <c r="M57" s="4">
        <f t="shared" si="1"/>
        <v>0.023766441117192744</v>
      </c>
      <c r="N57" s="3">
        <f>D57/F57*(SUM(G57:K57))</f>
        <v>20199.12</v>
      </c>
      <c r="O57" s="21" t="s">
        <v>79</v>
      </c>
    </row>
    <row r="58" spans="1:14" ht="39.75" customHeight="1">
      <c r="A58" s="1">
        <v>45</v>
      </c>
      <c r="B58" s="19" t="s">
        <v>81</v>
      </c>
      <c r="C58" s="2" t="s">
        <v>11</v>
      </c>
      <c r="D58" s="15">
        <v>20</v>
      </c>
      <c r="E58" s="17" t="s">
        <v>161</v>
      </c>
      <c r="F58" s="2">
        <v>5</v>
      </c>
      <c r="G58" s="15">
        <v>121.18</v>
      </c>
      <c r="H58" s="15">
        <v>123.6</v>
      </c>
      <c r="I58" s="15">
        <v>118.76</v>
      </c>
      <c r="J58" s="15">
        <v>124.21</v>
      </c>
      <c r="K58" s="15">
        <v>125</v>
      </c>
      <c r="L58" s="3">
        <f t="shared" si="0"/>
        <v>122.55</v>
      </c>
      <c r="M58" s="4">
        <f t="shared" si="1"/>
        <v>0.020844441042176823</v>
      </c>
      <c r="N58" s="3">
        <f>D58/F58*(SUM(G58:K58))</f>
        <v>2451</v>
      </c>
    </row>
    <row r="59" spans="1:15" ht="48" customHeight="1">
      <c r="A59" s="1">
        <v>46</v>
      </c>
      <c r="B59" s="23" t="s">
        <v>82</v>
      </c>
      <c r="C59" s="2" t="s">
        <v>85</v>
      </c>
      <c r="D59" s="15">
        <v>140</v>
      </c>
      <c r="E59" s="17" t="s">
        <v>83</v>
      </c>
      <c r="F59" s="2">
        <v>5</v>
      </c>
      <c r="G59" s="15">
        <v>26.9</v>
      </c>
      <c r="H59" s="15">
        <v>27.42</v>
      </c>
      <c r="I59" s="15">
        <v>26.35</v>
      </c>
      <c r="J59" s="15">
        <v>27.7</v>
      </c>
      <c r="K59" s="15">
        <v>28</v>
      </c>
      <c r="L59" s="3">
        <f t="shared" si="0"/>
        <v>27.27</v>
      </c>
      <c r="M59" s="4">
        <f t="shared" si="1"/>
        <v>0.024067408637947933</v>
      </c>
      <c r="N59" s="3">
        <v>3817.8</v>
      </c>
      <c r="O59" s="21" t="s">
        <v>84</v>
      </c>
    </row>
    <row r="60" spans="1:15" ht="28.5" customHeight="1">
      <c r="A60" s="1">
        <v>47</v>
      </c>
      <c r="B60" s="19" t="s">
        <v>86</v>
      </c>
      <c r="C60" s="2" t="s">
        <v>54</v>
      </c>
      <c r="D60" s="15">
        <v>2</v>
      </c>
      <c r="E60" s="17" t="s">
        <v>162</v>
      </c>
      <c r="F60" s="2">
        <v>5</v>
      </c>
      <c r="G60" s="27">
        <v>2589.43</v>
      </c>
      <c r="H60" s="15">
        <v>2641.2</v>
      </c>
      <c r="I60" s="15">
        <v>2537.64</v>
      </c>
      <c r="J60" s="15">
        <v>2654.17</v>
      </c>
      <c r="K60" s="15">
        <v>2662</v>
      </c>
      <c r="L60" s="3">
        <f t="shared" si="0"/>
        <v>2099.002</v>
      </c>
      <c r="M60" s="4">
        <f aca="true" t="shared" si="2" ref="M60:M93">STDEVA(H60:K60)/(SUM(H60:K60)/COUNTIF(H60:K60,"&gt;0"))</f>
        <v>0.022123121564213564</v>
      </c>
      <c r="N60" s="3">
        <f>D60/F60*(SUM(H60:K60))</f>
        <v>4198.004</v>
      </c>
      <c r="O60" s="21"/>
    </row>
    <row r="61" spans="1:15" ht="30" customHeight="1">
      <c r="A61" s="1">
        <v>48</v>
      </c>
      <c r="B61" s="23" t="s">
        <v>87</v>
      </c>
      <c r="C61" s="2" t="s">
        <v>54</v>
      </c>
      <c r="D61" s="15">
        <v>7</v>
      </c>
      <c r="E61" s="17" t="s">
        <v>163</v>
      </c>
      <c r="F61" s="2">
        <v>5</v>
      </c>
      <c r="G61" s="27">
        <v>889.1</v>
      </c>
      <c r="H61" s="15">
        <v>906.9</v>
      </c>
      <c r="I61" s="15">
        <v>871.32</v>
      </c>
      <c r="J61" s="15">
        <v>911.33</v>
      </c>
      <c r="K61" s="15">
        <v>914</v>
      </c>
      <c r="L61" s="3">
        <f t="shared" si="0"/>
        <v>720.71</v>
      </c>
      <c r="M61" s="4">
        <f t="shared" si="2"/>
        <v>0.02212036376512284</v>
      </c>
      <c r="N61" s="3">
        <f>D61/F61*(SUM(H61:K61))</f>
        <v>5044.97</v>
      </c>
      <c r="O61" s="21"/>
    </row>
    <row r="62" spans="1:15" ht="30" customHeight="1">
      <c r="A62" s="1">
        <v>49</v>
      </c>
      <c r="B62" s="23" t="s">
        <v>87</v>
      </c>
      <c r="C62" s="2" t="s">
        <v>54</v>
      </c>
      <c r="D62" s="15">
        <v>5</v>
      </c>
      <c r="E62" s="17" t="s">
        <v>164</v>
      </c>
      <c r="F62" s="2">
        <v>5</v>
      </c>
      <c r="G62" s="27">
        <v>463.3</v>
      </c>
      <c r="H62" s="15">
        <v>472.6</v>
      </c>
      <c r="I62" s="15">
        <v>454.03</v>
      </c>
      <c r="J62" s="15">
        <v>474.88</v>
      </c>
      <c r="K62" s="15">
        <v>476</v>
      </c>
      <c r="L62" s="3">
        <f t="shared" si="0"/>
        <v>375.5</v>
      </c>
      <c r="M62" s="4">
        <f t="shared" si="2"/>
        <v>0.02200576062328556</v>
      </c>
      <c r="N62" s="3">
        <v>1877.5</v>
      </c>
      <c r="O62" s="21"/>
    </row>
    <row r="63" spans="1:15" ht="39.75" customHeight="1">
      <c r="A63" s="1">
        <v>50</v>
      </c>
      <c r="B63" s="19" t="s">
        <v>88</v>
      </c>
      <c r="C63" s="2" t="s">
        <v>54</v>
      </c>
      <c r="D63" s="15">
        <v>10</v>
      </c>
      <c r="E63" s="17" t="s">
        <v>165</v>
      </c>
      <c r="F63" s="2">
        <v>5</v>
      </c>
      <c r="G63" s="27">
        <v>44.33</v>
      </c>
      <c r="H63" s="15">
        <v>45.2</v>
      </c>
      <c r="I63" s="15">
        <v>43.44</v>
      </c>
      <c r="J63" s="15">
        <v>45.44</v>
      </c>
      <c r="K63" s="15">
        <v>46</v>
      </c>
      <c r="L63" s="3">
        <f>N63/D63</f>
        <v>36.019999999999996</v>
      </c>
      <c r="M63" s="4">
        <f t="shared" si="2"/>
        <v>0.02455310482092809</v>
      </c>
      <c r="N63" s="3">
        <v>360.2</v>
      </c>
      <c r="O63" s="21"/>
    </row>
    <row r="64" spans="1:15" ht="27" customHeight="1">
      <c r="A64" s="1">
        <v>51</v>
      </c>
      <c r="B64" s="19" t="s">
        <v>89</v>
      </c>
      <c r="C64" s="2" t="s">
        <v>11</v>
      </c>
      <c r="D64" s="15">
        <v>2</v>
      </c>
      <c r="E64" s="29" t="s">
        <v>124</v>
      </c>
      <c r="F64" s="2">
        <v>5</v>
      </c>
      <c r="G64" s="27">
        <v>1494</v>
      </c>
      <c r="H64" s="15">
        <v>1523.88</v>
      </c>
      <c r="I64" s="15">
        <v>1464.12</v>
      </c>
      <c r="J64" s="15">
        <v>1538.8</v>
      </c>
      <c r="K64" s="15">
        <v>1554</v>
      </c>
      <c r="L64" s="3">
        <f>N64/D64</f>
        <v>1216.16</v>
      </c>
      <c r="M64" s="4">
        <f t="shared" si="2"/>
        <v>0.025889324497715367</v>
      </c>
      <c r="N64" s="3">
        <f>D64/F64*(SUM(H64:K64))</f>
        <v>2432.32</v>
      </c>
      <c r="O64" s="21" t="s">
        <v>31</v>
      </c>
    </row>
    <row r="65" spans="1:15" ht="27" customHeight="1">
      <c r="A65" s="1">
        <v>52</v>
      </c>
      <c r="B65" s="19" t="s">
        <v>90</v>
      </c>
      <c r="C65" s="2" t="s">
        <v>11</v>
      </c>
      <c r="D65" s="15">
        <v>20</v>
      </c>
      <c r="E65" s="17" t="s">
        <v>91</v>
      </c>
      <c r="F65" s="2">
        <v>5</v>
      </c>
      <c r="G65" s="27">
        <v>249</v>
      </c>
      <c r="H65" s="15">
        <v>254</v>
      </c>
      <c r="I65" s="15">
        <v>244</v>
      </c>
      <c r="J65" s="15">
        <v>256.5</v>
      </c>
      <c r="K65" s="15">
        <v>259</v>
      </c>
      <c r="L65" s="3">
        <f>N65/D65</f>
        <v>202.7</v>
      </c>
      <c r="M65" s="4">
        <f t="shared" si="2"/>
        <v>0.025949241634697418</v>
      </c>
      <c r="N65" s="3">
        <f>D65/F65*(SUM(H65:K65))</f>
        <v>4054</v>
      </c>
      <c r="O65" s="21" t="s">
        <v>31</v>
      </c>
    </row>
    <row r="66" spans="1:15" ht="53.25" customHeight="1">
      <c r="A66" s="1">
        <v>53</v>
      </c>
      <c r="B66" s="19" t="s">
        <v>92</v>
      </c>
      <c r="C66" s="2" t="s">
        <v>11</v>
      </c>
      <c r="D66" s="15">
        <v>20</v>
      </c>
      <c r="E66" s="17" t="s">
        <v>166</v>
      </c>
      <c r="F66" s="2">
        <v>5</v>
      </c>
      <c r="G66" s="27">
        <v>140.25</v>
      </c>
      <c r="H66" s="15">
        <v>143.1</v>
      </c>
      <c r="I66" s="15">
        <v>137.45</v>
      </c>
      <c r="J66" s="15">
        <v>143.76</v>
      </c>
      <c r="K66" s="15">
        <v>144</v>
      </c>
      <c r="L66" s="3">
        <f>N66/D66</f>
        <v>113.66</v>
      </c>
      <c r="M66" s="4">
        <f t="shared" si="2"/>
        <v>0.021878058123551977</v>
      </c>
      <c r="N66" s="3">
        <v>2273.2</v>
      </c>
      <c r="O66" s="21"/>
    </row>
    <row r="67" spans="1:15" ht="55.5" customHeight="1">
      <c r="A67" s="1">
        <v>54</v>
      </c>
      <c r="B67" s="19" t="s">
        <v>92</v>
      </c>
      <c r="C67" s="2" t="s">
        <v>11</v>
      </c>
      <c r="D67" s="15">
        <v>20</v>
      </c>
      <c r="E67" s="17" t="s">
        <v>167</v>
      </c>
      <c r="F67" s="2">
        <v>5</v>
      </c>
      <c r="G67" s="27">
        <v>268.38</v>
      </c>
      <c r="H67" s="15">
        <v>273.7</v>
      </c>
      <c r="I67" s="15">
        <v>263.01</v>
      </c>
      <c r="J67" s="15">
        <v>275.09</v>
      </c>
      <c r="K67" s="15">
        <v>276</v>
      </c>
      <c r="L67" s="3">
        <f aca="true" t="shared" si="3" ref="L67:L93">N67/D67</f>
        <v>217.56</v>
      </c>
      <c r="M67" s="4">
        <f t="shared" si="2"/>
        <v>0.022190007783553626</v>
      </c>
      <c r="N67" s="3">
        <f>D67/F67*(SUM(H67:K67))</f>
        <v>4351.2</v>
      </c>
      <c r="O67" s="21"/>
    </row>
    <row r="68" spans="1:15" ht="54" customHeight="1">
      <c r="A68" s="1">
        <v>55</v>
      </c>
      <c r="B68" s="19" t="s">
        <v>92</v>
      </c>
      <c r="C68" s="2" t="s">
        <v>11</v>
      </c>
      <c r="D68" s="15">
        <v>10</v>
      </c>
      <c r="E68" s="17" t="s">
        <v>168</v>
      </c>
      <c r="F68" s="2">
        <v>5</v>
      </c>
      <c r="G68" s="27">
        <v>484.72</v>
      </c>
      <c r="H68" s="15">
        <v>494.4</v>
      </c>
      <c r="I68" s="15">
        <v>475.03</v>
      </c>
      <c r="J68" s="15">
        <v>496.84</v>
      </c>
      <c r="K68" s="15">
        <v>498</v>
      </c>
      <c r="L68" s="3">
        <f t="shared" si="3"/>
        <v>392.85</v>
      </c>
      <c r="M68" s="4">
        <f t="shared" si="2"/>
        <v>0.021985619909053702</v>
      </c>
      <c r="N68" s="3">
        <v>3928.5</v>
      </c>
      <c r="O68" s="21"/>
    </row>
    <row r="69" spans="1:15" ht="54.75" customHeight="1">
      <c r="A69" s="1">
        <v>56</v>
      </c>
      <c r="B69" s="19" t="s">
        <v>92</v>
      </c>
      <c r="C69" s="2" t="s">
        <v>11</v>
      </c>
      <c r="D69" s="15">
        <v>10</v>
      </c>
      <c r="E69" s="17" t="s">
        <v>169</v>
      </c>
      <c r="F69" s="2">
        <v>5</v>
      </c>
      <c r="G69" s="27">
        <v>830</v>
      </c>
      <c r="H69" s="15">
        <v>846.6</v>
      </c>
      <c r="I69" s="15">
        <v>813.4</v>
      </c>
      <c r="J69" s="15">
        <v>850.75</v>
      </c>
      <c r="K69" s="15">
        <v>853</v>
      </c>
      <c r="L69" s="3">
        <f t="shared" si="3"/>
        <v>672.75</v>
      </c>
      <c r="M69" s="4">
        <f t="shared" si="2"/>
        <v>0.022057211718921044</v>
      </c>
      <c r="N69" s="3">
        <f>D69/F69*(SUM(H69:K69))</f>
        <v>6727.5</v>
      </c>
      <c r="O69" s="21"/>
    </row>
    <row r="70" spans="1:15" ht="34.5" customHeight="1">
      <c r="A70" s="1">
        <v>57</v>
      </c>
      <c r="B70" s="19" t="s">
        <v>93</v>
      </c>
      <c r="C70" s="2" t="s">
        <v>54</v>
      </c>
      <c r="D70" s="15">
        <v>20</v>
      </c>
      <c r="E70" s="17" t="s">
        <v>170</v>
      </c>
      <c r="F70" s="2">
        <v>5</v>
      </c>
      <c r="G70" s="27">
        <v>28.15</v>
      </c>
      <c r="H70" s="15">
        <v>28.7</v>
      </c>
      <c r="I70" s="15">
        <v>27.59</v>
      </c>
      <c r="J70" s="15">
        <v>28.85</v>
      </c>
      <c r="K70" s="15">
        <v>29</v>
      </c>
      <c r="L70" s="3">
        <f t="shared" si="3"/>
        <v>22.830000000000002</v>
      </c>
      <c r="M70" s="4">
        <f t="shared" si="2"/>
        <v>0.022491479221617247</v>
      </c>
      <c r="N70" s="3">
        <v>456.6</v>
      </c>
      <c r="O70" s="21"/>
    </row>
    <row r="71" spans="1:15" ht="161.25" customHeight="1">
      <c r="A71" s="1">
        <v>58</v>
      </c>
      <c r="B71" s="19" t="s">
        <v>94</v>
      </c>
      <c r="C71" s="2" t="s">
        <v>11</v>
      </c>
      <c r="D71" s="15">
        <v>8</v>
      </c>
      <c r="E71" s="17" t="s">
        <v>171</v>
      </c>
      <c r="F71" s="2">
        <v>5</v>
      </c>
      <c r="G71" s="27">
        <v>911.34</v>
      </c>
      <c r="H71" s="15">
        <v>929.56</v>
      </c>
      <c r="I71" s="15">
        <v>893</v>
      </c>
      <c r="J71" s="15">
        <v>938.7</v>
      </c>
      <c r="K71" s="15">
        <v>948</v>
      </c>
      <c r="L71" s="3">
        <f t="shared" si="3"/>
        <v>741.85</v>
      </c>
      <c r="M71" s="4">
        <f t="shared" si="2"/>
        <v>0.02597123128682001</v>
      </c>
      <c r="N71" s="3">
        <v>5934.8</v>
      </c>
      <c r="O71" s="21" t="s">
        <v>31</v>
      </c>
    </row>
    <row r="72" spans="1:15" ht="135.75" customHeight="1">
      <c r="A72" s="1">
        <v>59</v>
      </c>
      <c r="B72" s="19" t="s">
        <v>95</v>
      </c>
      <c r="C72" s="2" t="s">
        <v>11</v>
      </c>
      <c r="D72" s="15">
        <v>108</v>
      </c>
      <c r="E72" s="17" t="s">
        <v>172</v>
      </c>
      <c r="F72" s="2">
        <v>5</v>
      </c>
      <c r="G72" s="27">
        <v>51.57</v>
      </c>
      <c r="H72" s="15">
        <v>52.6</v>
      </c>
      <c r="I72" s="15">
        <v>50.53</v>
      </c>
      <c r="J72" s="15">
        <v>53.1</v>
      </c>
      <c r="K72" s="15">
        <v>54</v>
      </c>
      <c r="L72" s="3">
        <f t="shared" si="3"/>
        <v>42.05</v>
      </c>
      <c r="M72" s="4">
        <f t="shared" si="2"/>
        <v>0.027980097051422206</v>
      </c>
      <c r="N72" s="3">
        <v>4541.4</v>
      </c>
      <c r="O72" s="21" t="s">
        <v>31</v>
      </c>
    </row>
    <row r="73" spans="1:15" ht="44.25" customHeight="1">
      <c r="A73" s="1">
        <v>60</v>
      </c>
      <c r="B73" s="19" t="s">
        <v>96</v>
      </c>
      <c r="C73" s="2" t="s">
        <v>54</v>
      </c>
      <c r="D73" s="15">
        <v>160</v>
      </c>
      <c r="E73" s="17" t="s">
        <v>97</v>
      </c>
      <c r="F73" s="2">
        <v>5</v>
      </c>
      <c r="G73" s="27">
        <v>33.16</v>
      </c>
      <c r="H73" s="15">
        <v>33.8</v>
      </c>
      <c r="I73" s="15">
        <v>32.49</v>
      </c>
      <c r="J73" s="15">
        <v>33.99</v>
      </c>
      <c r="K73" s="15">
        <v>34</v>
      </c>
      <c r="L73" s="3">
        <f t="shared" si="3"/>
        <v>26.860000000000003</v>
      </c>
      <c r="M73" s="4">
        <f t="shared" si="2"/>
        <v>0.02162215718559233</v>
      </c>
      <c r="N73" s="3">
        <v>4297.6</v>
      </c>
      <c r="O73" s="21" t="s">
        <v>98</v>
      </c>
    </row>
    <row r="74" spans="1:15" ht="164.25" customHeight="1">
      <c r="A74" s="1">
        <v>61</v>
      </c>
      <c r="B74" s="19" t="s">
        <v>99</v>
      </c>
      <c r="C74" s="2" t="s">
        <v>11</v>
      </c>
      <c r="D74" s="15">
        <v>30</v>
      </c>
      <c r="E74" s="17" t="s">
        <v>173</v>
      </c>
      <c r="F74" s="2">
        <v>5</v>
      </c>
      <c r="G74" s="27">
        <v>99.6</v>
      </c>
      <c r="H74" s="15">
        <v>101.59</v>
      </c>
      <c r="I74" s="15">
        <v>97.6</v>
      </c>
      <c r="J74" s="15">
        <v>102.6</v>
      </c>
      <c r="K74" s="15">
        <v>104</v>
      </c>
      <c r="L74" s="3">
        <f t="shared" si="3"/>
        <v>81.16000000000001</v>
      </c>
      <c r="M74" s="4">
        <f t="shared" si="2"/>
        <v>0.027095412331294037</v>
      </c>
      <c r="N74" s="3">
        <v>2434.8</v>
      </c>
      <c r="O74" s="21" t="s">
        <v>31</v>
      </c>
    </row>
    <row r="75" spans="1:15" ht="43.5" customHeight="1">
      <c r="A75" s="1">
        <v>62</v>
      </c>
      <c r="B75" s="23" t="s">
        <v>100</v>
      </c>
      <c r="C75" s="2" t="s">
        <v>11</v>
      </c>
      <c r="D75" s="15">
        <v>5</v>
      </c>
      <c r="E75" s="17" t="s">
        <v>174</v>
      </c>
      <c r="F75" s="2">
        <v>5</v>
      </c>
      <c r="G75" s="27">
        <v>272.2</v>
      </c>
      <c r="H75" s="15">
        <v>277.6</v>
      </c>
      <c r="I75" s="15">
        <v>266.76</v>
      </c>
      <c r="J75" s="15">
        <v>279.01</v>
      </c>
      <c r="K75" s="15">
        <v>280</v>
      </c>
      <c r="L75" s="3">
        <f t="shared" si="3"/>
        <v>220.67</v>
      </c>
      <c r="M75" s="4">
        <f t="shared" si="2"/>
        <v>0.02223935719265687</v>
      </c>
      <c r="N75" s="3">
        <v>1103.35</v>
      </c>
      <c r="O75" s="21"/>
    </row>
    <row r="76" spans="1:15" ht="44.25" customHeight="1">
      <c r="A76" s="1">
        <v>63</v>
      </c>
      <c r="B76" s="19" t="s">
        <v>101</v>
      </c>
      <c r="C76" s="2" t="s">
        <v>11</v>
      </c>
      <c r="D76" s="15">
        <v>10</v>
      </c>
      <c r="E76" s="17" t="s">
        <v>175</v>
      </c>
      <c r="F76" s="2">
        <v>5</v>
      </c>
      <c r="G76" s="27">
        <v>543.5</v>
      </c>
      <c r="H76" s="15">
        <v>545.2</v>
      </c>
      <c r="I76" s="15">
        <v>523.81</v>
      </c>
      <c r="J76" s="15">
        <v>547.86</v>
      </c>
      <c r="K76" s="15">
        <v>549</v>
      </c>
      <c r="L76" s="3">
        <f t="shared" si="3"/>
        <v>433.16999999999996</v>
      </c>
      <c r="M76" s="4">
        <f t="shared" si="2"/>
        <v>0.02193825743904878</v>
      </c>
      <c r="N76" s="3">
        <v>4331.7</v>
      </c>
      <c r="O76" s="21"/>
    </row>
    <row r="77" spans="1:15" ht="29.25" customHeight="1">
      <c r="A77" s="1">
        <v>64</v>
      </c>
      <c r="B77" s="23" t="s">
        <v>102</v>
      </c>
      <c r="C77" s="2" t="s">
        <v>11</v>
      </c>
      <c r="D77" s="15">
        <v>20</v>
      </c>
      <c r="E77" s="17" t="s">
        <v>176</v>
      </c>
      <c r="F77" s="2">
        <v>5</v>
      </c>
      <c r="G77" s="27">
        <v>52</v>
      </c>
      <c r="H77" s="15">
        <v>53</v>
      </c>
      <c r="I77" s="15">
        <v>50.96</v>
      </c>
      <c r="J77" s="15">
        <v>53.3</v>
      </c>
      <c r="K77" s="15">
        <v>53</v>
      </c>
      <c r="L77" s="3">
        <f t="shared" si="3"/>
        <v>42.05</v>
      </c>
      <c r="M77" s="4">
        <f t="shared" si="2"/>
        <v>0.020532775271501023</v>
      </c>
      <c r="N77" s="3">
        <v>841</v>
      </c>
      <c r="O77" s="21"/>
    </row>
    <row r="78" spans="1:15" ht="153" customHeight="1">
      <c r="A78" s="1">
        <v>65</v>
      </c>
      <c r="B78" s="19" t="s">
        <v>103</v>
      </c>
      <c r="C78" s="2" t="s">
        <v>11</v>
      </c>
      <c r="D78" s="15">
        <v>16</v>
      </c>
      <c r="E78" s="17" t="s">
        <v>104</v>
      </c>
      <c r="F78" s="2">
        <v>5</v>
      </c>
      <c r="G78" s="27">
        <v>112</v>
      </c>
      <c r="H78" s="15">
        <v>114.24</v>
      </c>
      <c r="I78" s="15">
        <v>109.76</v>
      </c>
      <c r="J78" s="15">
        <v>115.4</v>
      </c>
      <c r="K78" s="15">
        <v>116</v>
      </c>
      <c r="L78" s="3">
        <f t="shared" si="3"/>
        <v>91.08</v>
      </c>
      <c r="M78" s="4">
        <f t="shared" si="2"/>
        <v>0.024794338638004704</v>
      </c>
      <c r="N78" s="3">
        <f>D78/F78*(SUM(H78:K78))</f>
        <v>1457.28</v>
      </c>
      <c r="O78" s="21" t="s">
        <v>31</v>
      </c>
    </row>
    <row r="79" spans="1:15" ht="109.5" customHeight="1">
      <c r="A79" s="1">
        <v>66</v>
      </c>
      <c r="B79" s="19" t="s">
        <v>105</v>
      </c>
      <c r="C79" s="2" t="s">
        <v>11</v>
      </c>
      <c r="D79" s="15">
        <v>60</v>
      </c>
      <c r="E79" s="17" t="s">
        <v>106</v>
      </c>
      <c r="F79" s="2">
        <v>5</v>
      </c>
      <c r="G79" s="27">
        <v>59.45</v>
      </c>
      <c r="H79" s="15">
        <v>60.63</v>
      </c>
      <c r="I79" s="15">
        <v>58.26</v>
      </c>
      <c r="J79" s="15">
        <v>61.2</v>
      </c>
      <c r="K79" s="15">
        <v>62</v>
      </c>
      <c r="L79" s="3">
        <f t="shared" si="3"/>
        <v>48.419999999999995</v>
      </c>
      <c r="M79" s="4">
        <f t="shared" si="2"/>
        <v>0.026595133852098336</v>
      </c>
      <c r="N79" s="3">
        <v>2905.2</v>
      </c>
      <c r="O79" s="21" t="s">
        <v>31</v>
      </c>
    </row>
    <row r="80" spans="1:15" ht="47.25" customHeight="1">
      <c r="A80" s="1">
        <v>67</v>
      </c>
      <c r="B80" s="19" t="s">
        <v>107</v>
      </c>
      <c r="C80" s="2" t="s">
        <v>11</v>
      </c>
      <c r="D80" s="15">
        <v>1</v>
      </c>
      <c r="E80" s="17" t="s">
        <v>108</v>
      </c>
      <c r="F80" s="2">
        <v>5</v>
      </c>
      <c r="G80" s="27">
        <v>8358.1</v>
      </c>
      <c r="H80" s="15">
        <v>8525.26</v>
      </c>
      <c r="I80" s="15">
        <v>8190.93</v>
      </c>
      <c r="J80" s="15">
        <v>8608.8</v>
      </c>
      <c r="K80" s="15">
        <v>8692</v>
      </c>
      <c r="L80" s="3">
        <f t="shared" si="3"/>
        <v>6803.398000000001</v>
      </c>
      <c r="M80" s="4">
        <f t="shared" si="2"/>
        <v>0.025833019778520688</v>
      </c>
      <c r="N80" s="3">
        <f>D80/F80*(SUM(H80:K80))</f>
        <v>6803.398000000001</v>
      </c>
      <c r="O80" s="21" t="s">
        <v>31</v>
      </c>
    </row>
    <row r="81" spans="1:15" ht="41.25" customHeight="1">
      <c r="A81" s="1">
        <v>68</v>
      </c>
      <c r="B81" s="23" t="s">
        <v>107</v>
      </c>
      <c r="C81" s="2" t="s">
        <v>11</v>
      </c>
      <c r="D81" s="15">
        <v>2</v>
      </c>
      <c r="E81" s="28" t="s">
        <v>177</v>
      </c>
      <c r="F81" s="2">
        <v>5</v>
      </c>
      <c r="G81" s="27">
        <v>6107</v>
      </c>
      <c r="H81" s="15">
        <v>6229.1</v>
      </c>
      <c r="I81" s="15">
        <v>5984.86</v>
      </c>
      <c r="J81" s="15">
        <v>6259.68</v>
      </c>
      <c r="K81" s="15">
        <v>6278</v>
      </c>
      <c r="L81" s="3">
        <f t="shared" si="3"/>
        <v>4950.328</v>
      </c>
      <c r="M81" s="4">
        <f t="shared" si="2"/>
        <v>0.0221175350288746</v>
      </c>
      <c r="N81" s="3">
        <f>D81/F81*(SUM(H81:K81))</f>
        <v>9900.656</v>
      </c>
      <c r="O81" s="21"/>
    </row>
    <row r="82" spans="1:15" ht="75.75" customHeight="1">
      <c r="A82" s="1">
        <v>69</v>
      </c>
      <c r="B82" s="19" t="s">
        <v>109</v>
      </c>
      <c r="C82" s="2" t="s">
        <v>11</v>
      </c>
      <c r="D82" s="15">
        <v>3</v>
      </c>
      <c r="E82" s="17" t="s">
        <v>178</v>
      </c>
      <c r="F82" s="2">
        <v>5</v>
      </c>
      <c r="G82" s="27" t="s">
        <v>110</v>
      </c>
      <c r="H82" s="15">
        <v>2815.25</v>
      </c>
      <c r="I82" s="15">
        <v>2704.84</v>
      </c>
      <c r="J82" s="15">
        <v>2842.9</v>
      </c>
      <c r="K82" s="15">
        <v>2870</v>
      </c>
      <c r="L82" s="3">
        <f t="shared" si="3"/>
        <v>2246.6</v>
      </c>
      <c r="M82" s="4">
        <f t="shared" si="2"/>
        <v>0.025806629838783266</v>
      </c>
      <c r="N82" s="3">
        <v>6739.8</v>
      </c>
      <c r="O82" s="21" t="s">
        <v>31</v>
      </c>
    </row>
    <row r="83" spans="1:15" ht="34.5" customHeight="1">
      <c r="A83" s="1">
        <v>70</v>
      </c>
      <c r="B83" s="19" t="s">
        <v>111</v>
      </c>
      <c r="C83" s="2" t="s">
        <v>11</v>
      </c>
      <c r="D83" s="15">
        <v>60</v>
      </c>
      <c r="E83" s="17" t="s">
        <v>113</v>
      </c>
      <c r="F83" s="2">
        <v>5</v>
      </c>
      <c r="G83" s="27">
        <v>123.3</v>
      </c>
      <c r="H83" s="15">
        <v>125.76</v>
      </c>
      <c r="I83" s="15">
        <v>120.83</v>
      </c>
      <c r="J83" s="15">
        <v>127</v>
      </c>
      <c r="K83" s="15">
        <v>128</v>
      </c>
      <c r="L83" s="3">
        <f t="shared" si="3"/>
        <v>100.32</v>
      </c>
      <c r="M83" s="4">
        <f t="shared" si="2"/>
        <v>0.025358218282549482</v>
      </c>
      <c r="N83" s="3">
        <v>6019.2</v>
      </c>
      <c r="O83" s="21" t="s">
        <v>31</v>
      </c>
    </row>
    <row r="84" spans="1:15" ht="29.25" customHeight="1">
      <c r="A84" s="1">
        <v>71</v>
      </c>
      <c r="B84" s="19" t="s">
        <v>112</v>
      </c>
      <c r="C84" s="2" t="s">
        <v>11</v>
      </c>
      <c r="D84" s="15">
        <v>60</v>
      </c>
      <c r="E84" s="17" t="s">
        <v>114</v>
      </c>
      <c r="F84" s="2">
        <v>5</v>
      </c>
      <c r="G84" s="27">
        <v>105.47</v>
      </c>
      <c r="H84" s="15">
        <v>107.58</v>
      </c>
      <c r="I84" s="15">
        <v>103.36</v>
      </c>
      <c r="J84" s="15">
        <v>108.6</v>
      </c>
      <c r="K84" s="15">
        <v>110</v>
      </c>
      <c r="L84" s="3">
        <f t="shared" si="3"/>
        <v>85.91000000000001</v>
      </c>
      <c r="M84" s="4">
        <f t="shared" si="2"/>
        <v>0.026640901540835257</v>
      </c>
      <c r="N84" s="3">
        <v>5154.6</v>
      </c>
      <c r="O84" s="21" t="s">
        <v>31</v>
      </c>
    </row>
    <row r="85" spans="1:15" ht="29.25" customHeight="1">
      <c r="A85" s="1">
        <v>72</v>
      </c>
      <c r="B85" s="19" t="s">
        <v>112</v>
      </c>
      <c r="C85" s="2" t="s">
        <v>11</v>
      </c>
      <c r="D85" s="15">
        <v>60</v>
      </c>
      <c r="E85" s="17" t="s">
        <v>115</v>
      </c>
      <c r="F85" s="2">
        <v>5</v>
      </c>
      <c r="G85" s="27">
        <v>123.3</v>
      </c>
      <c r="H85" s="15">
        <v>125.76</v>
      </c>
      <c r="I85" s="15">
        <v>120.83</v>
      </c>
      <c r="J85" s="15">
        <v>127</v>
      </c>
      <c r="K85" s="15">
        <v>128</v>
      </c>
      <c r="L85" s="3">
        <f t="shared" si="3"/>
        <v>100.32</v>
      </c>
      <c r="M85" s="4">
        <f t="shared" si="2"/>
        <v>0.025358218282549482</v>
      </c>
      <c r="N85" s="3">
        <v>6019.2</v>
      </c>
      <c r="O85" s="21" t="s">
        <v>31</v>
      </c>
    </row>
    <row r="86" spans="1:15" ht="57" customHeight="1">
      <c r="A86" s="1">
        <v>73</v>
      </c>
      <c r="B86" s="19" t="s">
        <v>116</v>
      </c>
      <c r="C86" s="2" t="s">
        <v>11</v>
      </c>
      <c r="D86" s="15">
        <v>20</v>
      </c>
      <c r="E86" s="17" t="s">
        <v>179</v>
      </c>
      <c r="F86" s="2">
        <v>5</v>
      </c>
      <c r="G86" s="27">
        <v>41.5</v>
      </c>
      <c r="H86" s="15">
        <v>42.3</v>
      </c>
      <c r="I86" s="15">
        <v>40.67</v>
      </c>
      <c r="J86" s="15">
        <v>42.54</v>
      </c>
      <c r="K86" s="15">
        <v>43</v>
      </c>
      <c r="L86" s="3">
        <f t="shared" si="3"/>
        <v>33.7</v>
      </c>
      <c r="M86" s="4">
        <f t="shared" si="2"/>
        <v>0.024073248632428317</v>
      </c>
      <c r="N86" s="3">
        <v>674</v>
      </c>
      <c r="O86" s="21"/>
    </row>
    <row r="87" spans="1:15" ht="66.75" customHeight="1">
      <c r="A87" s="1">
        <v>74</v>
      </c>
      <c r="B87" s="19" t="s">
        <v>117</v>
      </c>
      <c r="C87" s="2" t="s">
        <v>11</v>
      </c>
      <c r="D87" s="15">
        <v>189</v>
      </c>
      <c r="E87" s="17" t="s">
        <v>118</v>
      </c>
      <c r="F87" s="2">
        <v>5</v>
      </c>
      <c r="G87" s="27">
        <v>61.15</v>
      </c>
      <c r="H87" s="15">
        <v>62.37</v>
      </c>
      <c r="I87" s="15">
        <v>59.92</v>
      </c>
      <c r="J87" s="15">
        <v>63</v>
      </c>
      <c r="K87" s="15">
        <v>64</v>
      </c>
      <c r="L87" s="3">
        <f t="shared" si="3"/>
        <v>49.86000000000001</v>
      </c>
      <c r="M87" s="4">
        <f t="shared" si="2"/>
        <v>0.02786463778619822</v>
      </c>
      <c r="N87" s="3">
        <v>9423.54</v>
      </c>
      <c r="O87" s="21" t="s">
        <v>119</v>
      </c>
    </row>
    <row r="88" spans="1:15" ht="58.5" customHeight="1">
      <c r="A88" s="1">
        <v>75</v>
      </c>
      <c r="B88" s="19" t="s">
        <v>117</v>
      </c>
      <c r="C88" s="2" t="s">
        <v>11</v>
      </c>
      <c r="D88" s="15">
        <v>100</v>
      </c>
      <c r="E88" s="17" t="s">
        <v>180</v>
      </c>
      <c r="F88" s="2">
        <v>5</v>
      </c>
      <c r="G88" s="27">
        <v>170.15</v>
      </c>
      <c r="H88" s="15">
        <v>173.6</v>
      </c>
      <c r="I88" s="15">
        <v>166.75</v>
      </c>
      <c r="J88" s="15">
        <v>174.4</v>
      </c>
      <c r="K88" s="15">
        <v>175</v>
      </c>
      <c r="L88" s="3">
        <f t="shared" si="3"/>
        <v>137.95</v>
      </c>
      <c r="M88" s="4">
        <f t="shared" si="2"/>
        <v>0.022238732232676132</v>
      </c>
      <c r="N88" s="3">
        <f>D88/F88*(SUM(H88:K88))</f>
        <v>13795</v>
      </c>
      <c r="O88" s="21"/>
    </row>
    <row r="89" spans="1:15" ht="39" customHeight="1">
      <c r="A89" s="1">
        <v>76</v>
      </c>
      <c r="B89" s="19" t="s">
        <v>120</v>
      </c>
      <c r="C89" s="2" t="s">
        <v>54</v>
      </c>
      <c r="D89" s="15">
        <v>10</v>
      </c>
      <c r="E89" s="17" t="s">
        <v>181</v>
      </c>
      <c r="F89" s="2">
        <v>5</v>
      </c>
      <c r="G89" s="27">
        <v>3320</v>
      </c>
      <c r="H89" s="15">
        <v>3386.4</v>
      </c>
      <c r="I89" s="15">
        <v>3253.6</v>
      </c>
      <c r="J89" s="15">
        <v>3403</v>
      </c>
      <c r="K89" s="15">
        <v>3413</v>
      </c>
      <c r="L89" s="3">
        <f t="shared" si="3"/>
        <v>2691.2</v>
      </c>
      <c r="M89" s="4">
        <f t="shared" si="2"/>
        <v>0.022120416553888075</v>
      </c>
      <c r="N89" s="3">
        <f>D89/F89*(SUM(H89:K89))</f>
        <v>26912</v>
      </c>
      <c r="O89" s="21"/>
    </row>
    <row r="90" spans="1:15" ht="39" customHeight="1">
      <c r="A90" s="1">
        <v>77</v>
      </c>
      <c r="B90" s="19" t="s">
        <v>121</v>
      </c>
      <c r="C90" s="2" t="s">
        <v>11</v>
      </c>
      <c r="D90" s="15">
        <v>60</v>
      </c>
      <c r="E90" s="17" t="s">
        <v>182</v>
      </c>
      <c r="F90" s="2">
        <v>5</v>
      </c>
      <c r="G90" s="27">
        <v>1028.43</v>
      </c>
      <c r="H90" s="15">
        <v>1049</v>
      </c>
      <c r="I90" s="15">
        <v>1007.86</v>
      </c>
      <c r="J90" s="15">
        <v>1059.3</v>
      </c>
      <c r="K90" s="15">
        <v>1070</v>
      </c>
      <c r="L90" s="3">
        <f t="shared" si="3"/>
        <v>837.23</v>
      </c>
      <c r="M90" s="4">
        <f t="shared" si="2"/>
        <v>0.025966174382903925</v>
      </c>
      <c r="N90" s="3">
        <v>50233.8</v>
      </c>
      <c r="O90" s="21" t="s">
        <v>31</v>
      </c>
    </row>
    <row r="91" spans="1:15" ht="40.5" customHeight="1">
      <c r="A91" s="1">
        <v>78</v>
      </c>
      <c r="B91" s="19" t="s">
        <v>122</v>
      </c>
      <c r="C91" s="2" t="s">
        <v>11</v>
      </c>
      <c r="D91" s="15">
        <v>20</v>
      </c>
      <c r="E91" s="17" t="s">
        <v>183</v>
      </c>
      <c r="F91" s="2">
        <v>5</v>
      </c>
      <c r="G91" s="27">
        <v>139.8</v>
      </c>
      <c r="H91" s="15">
        <v>142.6</v>
      </c>
      <c r="I91" s="15">
        <v>137</v>
      </c>
      <c r="J91" s="15">
        <v>143.3</v>
      </c>
      <c r="K91" s="15">
        <v>144</v>
      </c>
      <c r="L91" s="3">
        <f t="shared" si="3"/>
        <v>113.38000000000002</v>
      </c>
      <c r="M91" s="4">
        <f t="shared" si="2"/>
        <v>0.02258904195637951</v>
      </c>
      <c r="N91" s="3">
        <f>D91/F91*(SUM(H91:K91))</f>
        <v>2267.6000000000004</v>
      </c>
      <c r="O91" s="21"/>
    </row>
    <row r="92" spans="1:15" ht="27.75" customHeight="1">
      <c r="A92" s="1">
        <v>79</v>
      </c>
      <c r="B92" s="19" t="s">
        <v>123</v>
      </c>
      <c r="C92" s="2" t="s">
        <v>11</v>
      </c>
      <c r="D92" s="15">
        <v>2</v>
      </c>
      <c r="E92" s="17" t="s">
        <v>184</v>
      </c>
      <c r="F92" s="2">
        <v>5</v>
      </c>
      <c r="G92" s="27">
        <v>1323</v>
      </c>
      <c r="H92" s="15">
        <v>1349.5</v>
      </c>
      <c r="I92" s="15">
        <v>1296.54</v>
      </c>
      <c r="J92" s="15">
        <v>1356.08</v>
      </c>
      <c r="K92" s="15">
        <v>1360</v>
      </c>
      <c r="L92" s="3">
        <f t="shared" si="3"/>
        <v>1072.42</v>
      </c>
      <c r="M92" s="4">
        <f t="shared" si="2"/>
        <v>0.02211433024095116</v>
      </c>
      <c r="N92" s="3">
        <v>2144.84</v>
      </c>
      <c r="O92" s="21"/>
    </row>
    <row r="93" spans="1:15" ht="18" customHeight="1">
      <c r="A93" s="1">
        <v>80</v>
      </c>
      <c r="B93" s="19" t="s">
        <v>123</v>
      </c>
      <c r="C93" s="2" t="s">
        <v>11</v>
      </c>
      <c r="D93" s="15">
        <v>3</v>
      </c>
      <c r="E93" s="17" t="s">
        <v>185</v>
      </c>
      <c r="F93" s="2">
        <v>5</v>
      </c>
      <c r="G93" s="27">
        <v>481.4</v>
      </c>
      <c r="H93" s="15">
        <v>491</v>
      </c>
      <c r="I93" s="15">
        <v>471.77</v>
      </c>
      <c r="J93" s="15">
        <v>493.44</v>
      </c>
      <c r="K93" s="15">
        <v>495</v>
      </c>
      <c r="L93" s="3">
        <f t="shared" si="3"/>
        <v>390.24</v>
      </c>
      <c r="M93" s="4">
        <f t="shared" si="2"/>
        <v>0.022169524857120804</v>
      </c>
      <c r="N93" s="3">
        <v>1170.72</v>
      </c>
      <c r="O93" s="21"/>
    </row>
    <row r="94" spans="1:14" ht="15.75">
      <c r="A94" s="41" t="s">
        <v>16</v>
      </c>
      <c r="B94" s="42"/>
      <c r="C94" s="42"/>
      <c r="D94" s="42"/>
      <c r="E94" s="42"/>
      <c r="F94" s="42"/>
      <c r="G94" s="42"/>
      <c r="H94" s="42"/>
      <c r="I94" s="42"/>
      <c r="J94" s="42"/>
      <c r="K94" s="42"/>
      <c r="L94" s="42"/>
      <c r="M94" s="43"/>
      <c r="N94" s="6">
        <f>SUM(N14:N93)</f>
        <v>548361.7999999999</v>
      </c>
    </row>
    <row r="96" spans="1:2" ht="15.75">
      <c r="A96" s="8" t="s">
        <v>8</v>
      </c>
      <c r="B96" s="8"/>
    </row>
    <row r="100" spans="1:15" ht="106.5" customHeight="1">
      <c r="A100" s="56" t="s">
        <v>9</v>
      </c>
      <c r="B100" s="56"/>
      <c r="C100" s="56"/>
      <c r="D100" s="56"/>
      <c r="E100" s="56"/>
      <c r="F100" s="56"/>
      <c r="G100" s="56"/>
      <c r="H100" s="56"/>
      <c r="I100" s="56"/>
      <c r="J100" s="56"/>
      <c r="K100" s="56"/>
      <c r="L100" s="56"/>
      <c r="M100" s="56"/>
      <c r="N100" s="56"/>
      <c r="O100" s="7"/>
    </row>
    <row r="102" ht="15.75">
      <c r="A102" s="8" t="s">
        <v>15</v>
      </c>
    </row>
  </sheetData>
  <sheetProtection/>
  <mergeCells count="18">
    <mergeCell ref="C11:C12"/>
    <mergeCell ref="A3:N3"/>
    <mergeCell ref="A4:N4"/>
    <mergeCell ref="N11:N12"/>
    <mergeCell ref="M11:M12"/>
    <mergeCell ref="A9:N9"/>
    <mergeCell ref="F11:F12"/>
    <mergeCell ref="L11:L12"/>
    <mergeCell ref="K1:N1"/>
    <mergeCell ref="D11:D12"/>
    <mergeCell ref="B11:B12"/>
    <mergeCell ref="E11:E12"/>
    <mergeCell ref="G11:K11"/>
    <mergeCell ref="A100:N100"/>
    <mergeCell ref="A94:M94"/>
    <mergeCell ref="A8:N8"/>
    <mergeCell ref="A7:N7"/>
    <mergeCell ref="A11:A12"/>
  </mergeCells>
  <printOptions/>
  <pageMargins left="0.4724409448818898" right="0.2362204724409449" top="0.7480314960629921" bottom="0.7480314960629921" header="0.31496062992125984" footer="0.31496062992125984"/>
  <pageSetup horizontalDpi="600" verticalDpi="600" orientation="landscape" paperSize="9" scale="44" r:id="rId2"/>
  <rowBreaks count="1" manualBreakCount="1">
    <brk id="7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2014-11-06T07:11:10Z</cp:lastPrinted>
  <dcterms:created xsi:type="dcterms:W3CDTF">1996-10-08T23:32:33Z</dcterms:created>
  <dcterms:modified xsi:type="dcterms:W3CDTF">2014-11-07T08:50:19Z</dcterms:modified>
  <cp:category/>
  <cp:version/>
  <cp:contentType/>
  <cp:contentStatus/>
</cp:coreProperties>
</file>